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useljic\Desktop\FINANCIJSKI IZVJEŠTAJI 2023 - 2024\IZVRŠENJE\"/>
    </mc:Choice>
  </mc:AlternateContent>
  <bookViews>
    <workbookView xWindow="57480" yWindow="-120" windowWidth="29040" windowHeight="1572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3" l="1"/>
  <c r="C18" i="15" l="1"/>
  <c r="G12" i="1" l="1"/>
  <c r="H12" i="1"/>
  <c r="J12" i="1"/>
  <c r="L12" i="1" s="1"/>
  <c r="G15" i="1"/>
  <c r="H15" i="1"/>
  <c r="I15" i="1"/>
  <c r="I16" i="1" s="1"/>
  <c r="I27" i="1" s="1"/>
  <c r="J15" i="1"/>
  <c r="J16" i="1" l="1"/>
  <c r="K12" i="1"/>
  <c r="H16" i="1"/>
  <c r="H27" i="1" s="1"/>
  <c r="G16" i="1"/>
  <c r="K16" i="1" s="1"/>
  <c r="L16" i="1"/>
  <c r="L15" i="1"/>
  <c r="K15" i="1"/>
  <c r="H26" i="1"/>
  <c r="I26" i="1"/>
  <c r="J26" i="1"/>
  <c r="J27" i="1" s="1"/>
  <c r="L27" i="1" s="1"/>
  <c r="G26" i="1"/>
  <c r="L23" i="1"/>
  <c r="K23" i="1"/>
  <c r="H23" i="1"/>
  <c r="I23" i="1"/>
  <c r="J23" i="1"/>
  <c r="G23" i="1"/>
  <c r="K26" i="1" l="1"/>
  <c r="L26" i="1"/>
  <c r="G27" i="1"/>
  <c r="K27" i="1" s="1"/>
  <c r="F85" i="15"/>
  <c r="E85" i="15"/>
  <c r="D85" i="15"/>
  <c r="C85" i="15"/>
  <c r="F84" i="15"/>
  <c r="E84" i="15"/>
  <c r="D84" i="15"/>
  <c r="C84" i="15"/>
  <c r="F83" i="15"/>
  <c r="E83" i="15"/>
  <c r="D83" i="15"/>
  <c r="C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E70" i="15"/>
  <c r="D70" i="15"/>
  <c r="D69" i="15" s="1"/>
  <c r="D68" i="15" s="1"/>
  <c r="C70" i="15"/>
  <c r="C69" i="15" s="1"/>
  <c r="C68" i="15" s="1"/>
  <c r="F66" i="15"/>
  <c r="E66" i="15"/>
  <c r="D66" i="15"/>
  <c r="C66" i="15"/>
  <c r="F65" i="15"/>
  <c r="E65" i="15"/>
  <c r="D65" i="15"/>
  <c r="C65" i="15"/>
  <c r="C55" i="15" s="1"/>
  <c r="F63" i="15"/>
  <c r="E63" i="15"/>
  <c r="D63" i="15"/>
  <c r="C63" i="15"/>
  <c r="F57" i="15"/>
  <c r="E57" i="15"/>
  <c r="D57" i="15"/>
  <c r="C57" i="15"/>
  <c r="F56" i="15"/>
  <c r="E56" i="15"/>
  <c r="D56" i="15"/>
  <c r="C56" i="15"/>
  <c r="F55" i="15"/>
  <c r="E55" i="15"/>
  <c r="D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35" i="15"/>
  <c r="E35" i="15"/>
  <c r="D35" i="15"/>
  <c r="C35" i="15"/>
  <c r="F28" i="15"/>
  <c r="E28" i="15"/>
  <c r="D28" i="15"/>
  <c r="C28" i="15"/>
  <c r="C23" i="15" s="1"/>
  <c r="E24" i="15"/>
  <c r="D24" i="15"/>
  <c r="F24" i="15" s="1"/>
  <c r="C24" i="15"/>
  <c r="E23" i="15"/>
  <c r="E20" i="15"/>
  <c r="D20" i="15"/>
  <c r="F20" i="15" s="1"/>
  <c r="C20" i="15"/>
  <c r="E18" i="15"/>
  <c r="D18" i="15"/>
  <c r="F18" i="15" s="1"/>
  <c r="E14" i="15"/>
  <c r="D14" i="15"/>
  <c r="F14" i="15" s="1"/>
  <c r="C14" i="15"/>
  <c r="C13" i="15" s="1"/>
  <c r="E13" i="15"/>
  <c r="E12" i="15"/>
  <c r="E11" i="15"/>
  <c r="F8" i="15"/>
  <c r="E8" i="15"/>
  <c r="D8" i="15"/>
  <c r="C8" i="15"/>
  <c r="E7" i="15"/>
  <c r="H8" i="8"/>
  <c r="G8" i="8"/>
  <c r="F7" i="8"/>
  <c r="E7" i="8"/>
  <c r="E6" i="8" s="1"/>
  <c r="H6" i="8" s="1"/>
  <c r="D7" i="8"/>
  <c r="D6" i="8" s="1"/>
  <c r="C7" i="8"/>
  <c r="G7" i="8" s="1"/>
  <c r="F6" i="8"/>
  <c r="H15" i="5"/>
  <c r="G15" i="5"/>
  <c r="H14" i="5"/>
  <c r="F14" i="5"/>
  <c r="E14" i="5"/>
  <c r="D14" i="5"/>
  <c r="C14" i="5"/>
  <c r="G14" i="5" s="1"/>
  <c r="H13" i="5"/>
  <c r="G13" i="5"/>
  <c r="G12" i="5"/>
  <c r="F12" i="5"/>
  <c r="E12" i="5"/>
  <c r="H12" i="5" s="1"/>
  <c r="D12" i="5"/>
  <c r="D11" i="5" s="1"/>
  <c r="C12" i="5"/>
  <c r="F11" i="5"/>
  <c r="E11" i="5"/>
  <c r="H11" i="5" s="1"/>
  <c r="C11" i="5"/>
  <c r="G11" i="5" s="1"/>
  <c r="H10" i="5"/>
  <c r="G10" i="5"/>
  <c r="H9" i="5"/>
  <c r="F9" i="5"/>
  <c r="E9" i="5"/>
  <c r="D9" i="5"/>
  <c r="C9" i="5"/>
  <c r="H8" i="5"/>
  <c r="G8" i="5"/>
  <c r="F7" i="5"/>
  <c r="E7" i="5"/>
  <c r="D7" i="5"/>
  <c r="D6" i="5" s="1"/>
  <c r="C7" i="5"/>
  <c r="F6" i="5"/>
  <c r="E6" i="5"/>
  <c r="L79" i="3"/>
  <c r="K79" i="3"/>
  <c r="J78" i="3"/>
  <c r="J77" i="3" s="1"/>
  <c r="I78" i="3"/>
  <c r="H78" i="3"/>
  <c r="G78" i="3"/>
  <c r="I77" i="3"/>
  <c r="H77" i="3"/>
  <c r="G77" i="3"/>
  <c r="L76" i="3"/>
  <c r="K76" i="3"/>
  <c r="L75" i="3"/>
  <c r="K75" i="3"/>
  <c r="J75" i="3"/>
  <c r="I75" i="3"/>
  <c r="H75" i="3"/>
  <c r="G75" i="3"/>
  <c r="L74" i="3"/>
  <c r="K74" i="3"/>
  <c r="L73" i="3"/>
  <c r="K73" i="3"/>
  <c r="L72" i="3"/>
  <c r="K72" i="3"/>
  <c r="L71" i="3"/>
  <c r="K71" i="3"/>
  <c r="L70" i="3"/>
  <c r="K70" i="3"/>
  <c r="L69" i="3"/>
  <c r="J69" i="3"/>
  <c r="I69" i="3"/>
  <c r="H69" i="3"/>
  <c r="G69" i="3"/>
  <c r="K69" i="3" s="1"/>
  <c r="L68" i="3"/>
  <c r="J68" i="3"/>
  <c r="I68" i="3"/>
  <c r="H68" i="3"/>
  <c r="H67" i="3" s="1"/>
  <c r="G68" i="3"/>
  <c r="G67" i="3" s="1"/>
  <c r="I67" i="3"/>
  <c r="L66" i="3"/>
  <c r="K66" i="3"/>
  <c r="L65" i="3"/>
  <c r="J65" i="3"/>
  <c r="I65" i="3"/>
  <c r="H65" i="3"/>
  <c r="G65" i="3"/>
  <c r="K65" i="3" s="1"/>
  <c r="L64" i="3"/>
  <c r="K64" i="3"/>
  <c r="L63" i="3"/>
  <c r="K63" i="3"/>
  <c r="J63" i="3"/>
  <c r="I63" i="3"/>
  <c r="H63" i="3"/>
  <c r="G63" i="3"/>
  <c r="L62" i="3"/>
  <c r="J62" i="3"/>
  <c r="I62" i="3"/>
  <c r="L61" i="3"/>
  <c r="K61" i="3"/>
  <c r="L60" i="3"/>
  <c r="K60" i="3"/>
  <c r="L59" i="3"/>
  <c r="K59" i="3"/>
  <c r="L58" i="3"/>
  <c r="K58" i="3"/>
  <c r="L57" i="3"/>
  <c r="K57" i="3"/>
  <c r="J56" i="3"/>
  <c r="I56" i="3"/>
  <c r="L56" i="3" s="1"/>
  <c r="H56" i="3"/>
  <c r="G56" i="3"/>
  <c r="K56" i="3" s="1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J47" i="3"/>
  <c r="I47" i="3"/>
  <c r="H47" i="3"/>
  <c r="G47" i="3"/>
  <c r="K47" i="3" s="1"/>
  <c r="L46" i="3"/>
  <c r="K46" i="3"/>
  <c r="L45" i="3"/>
  <c r="K45" i="3"/>
  <c r="L44" i="3"/>
  <c r="K44" i="3"/>
  <c r="L43" i="3"/>
  <c r="K43" i="3"/>
  <c r="L42" i="3"/>
  <c r="K42" i="3"/>
  <c r="L41" i="3"/>
  <c r="K41" i="3"/>
  <c r="J40" i="3"/>
  <c r="I40" i="3"/>
  <c r="H40" i="3"/>
  <c r="G40" i="3"/>
  <c r="K40" i="3" s="1"/>
  <c r="L39" i="3"/>
  <c r="K39" i="3"/>
  <c r="L38" i="3"/>
  <c r="K38" i="3"/>
  <c r="L37" i="3"/>
  <c r="K37" i="3"/>
  <c r="L36" i="3"/>
  <c r="J36" i="3"/>
  <c r="I36" i="3"/>
  <c r="H36" i="3"/>
  <c r="G36" i="3"/>
  <c r="K36" i="3" s="1"/>
  <c r="J35" i="3"/>
  <c r="L34" i="3"/>
  <c r="K34" i="3"/>
  <c r="L33" i="3"/>
  <c r="K33" i="3"/>
  <c r="L32" i="3"/>
  <c r="J32" i="3"/>
  <c r="I32" i="3"/>
  <c r="H32" i="3"/>
  <c r="G32" i="3"/>
  <c r="K32" i="3" s="1"/>
  <c r="L31" i="3"/>
  <c r="K31" i="3"/>
  <c r="L30" i="3"/>
  <c r="J30" i="3"/>
  <c r="I30" i="3"/>
  <c r="H30" i="3"/>
  <c r="H25" i="3" s="1"/>
  <c r="G30" i="3"/>
  <c r="G25" i="3" s="1"/>
  <c r="L29" i="3"/>
  <c r="K29" i="3"/>
  <c r="L28" i="3"/>
  <c r="K28" i="3"/>
  <c r="L27" i="3"/>
  <c r="K27" i="3"/>
  <c r="L26" i="3"/>
  <c r="J26" i="3"/>
  <c r="I26" i="3"/>
  <c r="H26" i="3"/>
  <c r="G26" i="3"/>
  <c r="K26" i="3" s="1"/>
  <c r="L25" i="3"/>
  <c r="J25" i="3"/>
  <c r="I25" i="3"/>
  <c r="J24" i="3"/>
  <c r="L18" i="3"/>
  <c r="K18" i="3"/>
  <c r="L17" i="3"/>
  <c r="K17" i="3"/>
  <c r="J16" i="3"/>
  <c r="I16" i="3"/>
  <c r="H16" i="3"/>
  <c r="G16" i="3"/>
  <c r="G15" i="3" s="1"/>
  <c r="J15" i="3"/>
  <c r="J11" i="3" s="1"/>
  <c r="I15" i="3"/>
  <c r="I11" i="3" s="1"/>
  <c r="I10" i="3" s="1"/>
  <c r="H15" i="3"/>
  <c r="H11" i="3" s="1"/>
  <c r="H10" i="3" s="1"/>
  <c r="L14" i="3"/>
  <c r="K14" i="3"/>
  <c r="L13" i="3"/>
  <c r="J13" i="3"/>
  <c r="I13" i="3"/>
  <c r="H13" i="3"/>
  <c r="G13" i="3"/>
  <c r="G12" i="3" s="1"/>
  <c r="K12" i="3" s="1"/>
  <c r="L12" i="3"/>
  <c r="I12" i="3"/>
  <c r="H12" i="3"/>
  <c r="H7" i="8" l="1"/>
  <c r="H7" i="5"/>
  <c r="I35" i="3"/>
  <c r="C6" i="5"/>
  <c r="G6" i="5" s="1"/>
  <c r="D23" i="15"/>
  <c r="F23" i="15" s="1"/>
  <c r="D13" i="15"/>
  <c r="H6" i="5"/>
  <c r="L35" i="3"/>
  <c r="I24" i="3"/>
  <c r="L40" i="3"/>
  <c r="L16" i="3"/>
  <c r="F70" i="15"/>
  <c r="G7" i="5"/>
  <c r="L77" i="3"/>
  <c r="K77" i="3"/>
  <c r="J67" i="3"/>
  <c r="K78" i="3"/>
  <c r="L78" i="3"/>
  <c r="K67" i="3"/>
  <c r="L11" i="3"/>
  <c r="J10" i="3"/>
  <c r="L10" i="3" s="1"/>
  <c r="L15" i="3"/>
  <c r="E69" i="15"/>
  <c r="C6" i="8"/>
  <c r="G6" i="8" s="1"/>
  <c r="G9" i="5"/>
  <c r="C12" i="15"/>
  <c r="C11" i="15" s="1"/>
  <c r="C7" i="15" s="1"/>
  <c r="K68" i="3"/>
  <c r="G62" i="3"/>
  <c r="K62" i="3" s="1"/>
  <c r="G35" i="3"/>
  <c r="K35" i="3" s="1"/>
  <c r="K25" i="3"/>
  <c r="K30" i="3"/>
  <c r="K13" i="3"/>
  <c r="K15" i="3"/>
  <c r="G11" i="3"/>
  <c r="K16" i="3"/>
  <c r="H62" i="3"/>
  <c r="H35" i="3"/>
  <c r="G24" i="3" l="1"/>
  <c r="G23" i="3" s="1"/>
  <c r="F13" i="15"/>
  <c r="D12" i="15"/>
  <c r="L24" i="3"/>
  <c r="I23" i="3"/>
  <c r="J23" i="3"/>
  <c r="K23" i="3" s="1"/>
  <c r="L67" i="3"/>
  <c r="F69" i="15"/>
  <c r="E68" i="15"/>
  <c r="F68" i="15" s="1"/>
  <c r="G10" i="3"/>
  <c r="K10" i="3" s="1"/>
  <c r="K11" i="3"/>
  <c r="H24" i="3"/>
  <c r="H23" i="3" s="1"/>
  <c r="K24" i="3" l="1"/>
  <c r="D11" i="15"/>
  <c r="F12" i="15"/>
  <c r="L23" i="3"/>
  <c r="F11" i="15" l="1"/>
  <c r="D7" i="15"/>
  <c r="F7" i="15" s="1"/>
</calcChain>
</file>

<file path=xl/sharedStrings.xml><?xml version="1.0" encoding="utf-8"?>
<sst xmlns="http://schemas.openxmlformats.org/spreadsheetml/2006/main" count="420" uniqueCount="198">
  <si>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</si>
  <si>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</si>
  <si>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</si>
  <si>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</si>
  <si>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</si>
  <si>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</si>
  <si>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</si>
  <si>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</si>
  <si>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</si>
  <si>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</si>
  <si>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</si>
  <si>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</si>
  <si>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</si>
  <si>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</si>
  <si>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</si>
  <si>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</si>
  <si>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</si>
  <si>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</si>
  <si>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</si>
  <si>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</si>
  <si>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</si>
  <si>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</si>
  <si>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</si>
  <si>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</si>
  <si>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</si>
  <si>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</si>
  <si>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</si>
  <si>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</si>
  <si>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</si>
  <si>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</si>
  <si>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</si>
  <si>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</si>
  <si>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</si>
  <si>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</si>
  <si>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</si>
  <si>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</si>
  <si>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</si>
  <si>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</si>
  <si>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</si>
  <si>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</si>
  <si>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</si>
  <si>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</si>
  <si>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</si>
  <si>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</si>
  <si>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</si>
  <si>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</si>
  <si>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</si>
  <si>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</si>
  <si>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</si>
  <si>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</si>
  <si>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</si>
  <si>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</si>
  <si>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</si>
  <si>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</si>
  <si>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</si>
  <si>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</si>
  <si>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</si>
  <si>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</si>
  <si>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</si>
  <si>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</si>
  <si>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</si>
  <si>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</si>
  <si>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</si>
  <si>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</si>
  <si>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</si>
  <si>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</si>
  <si>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</si>
  <si>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</si>
  <si>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</si>
  <si>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</si>
  <si>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</si>
  <si>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</si>
  <si>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</si>
  <si>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</si>
  <si>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</si>
  <si>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</si>
  <si>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</si>
  <si>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</si>
  <si>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</si>
  <si>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</si>
  <si>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</si>
  <si>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</si>
  <si>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</si>
  <si>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</si>
  <si>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</si>
  <si>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</si>
  <si>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</si>
  <si>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</si>
  <si>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</si>
  <si>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</si>
  <si>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</si>
  <si>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</si>
  <si>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</si>
  <si>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</si>
  <si>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</si>
  <si>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</si>
  <si>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</si>
  <si>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</si>
  <si>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</si>
  <si>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</si>
  <si>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</si>
  <si>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</si>
  <si>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</si>
  <si>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</si>
  <si>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</si>
  <si>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</si>
  <si>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</si>
  <si>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</si>
  <si>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</si>
  <si>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</si>
  <si>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</si>
  <si>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</si>
  <si>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</si>
  <si>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</si>
  <si>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</si>
  <si>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</si>
  <si>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</si>
  <si>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</si>
  <si>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</si>
  <si>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</si>
  <si>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</si>
  <si>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</si>
  <si>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</si>
  <si>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</si>
  <si>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</si>
  <si>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</si>
  <si>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</si>
  <si>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</si>
  <si>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</si>
  <si>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</si>
  <si>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</si>
  <si>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</si>
  <si>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</si>
  <si>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</si>
  <si>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</si>
  <si>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</si>
  <si>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</si>
  <si>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</si>
  <si>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</si>
  <si>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</si>
  <si>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</si>
  <si>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</si>
  <si>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</si>
  <si>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</si>
  <si>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</si>
  <si>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</si>
  <si>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</si>
  <si>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</si>
  <si>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</si>
  <si>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</si>
  <si>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</si>
  <si>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</si>
  <si>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</si>
  <si>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</si>
  <si>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</si>
  <si>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</si>
  <si>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</si>
  <si>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</si>
  <si>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</si>
  <si>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</si>
  <si>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</si>
  <si>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</si>
  <si>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</si>
  <si>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</si>
  <si>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</si>
  <si>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</si>
  <si>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</si>
  <si>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</si>
  <si>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</si>
  <si>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</si>
  <si>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</si>
  <si>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</si>
  <si>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</si>
  <si>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</si>
  <si>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</si>
  <si>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</si>
  <si>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</si>
  <si>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</si>
  <si>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</si>
  <si>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</si>
  <si>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</si>
  <si>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</si>
  <si>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</si>
  <si>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</si>
  <si>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</si>
  <si>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0340 Zatvori</t>
  </si>
  <si>
    <t>011 - ZATVORSKA BOLNICA</t>
  </si>
  <si>
    <t>15</t>
  </si>
  <si>
    <t>11</t>
  </si>
  <si>
    <t>A630000</t>
  </si>
  <si>
    <t>Izvršavanje kazne zatvora, mjere pritvora i odgojne mjere</t>
  </si>
  <si>
    <t>TEKUĆI PLAN  2023.*</t>
  </si>
  <si>
    <t>IZVRŠENJE 1.-12.2023.*</t>
  </si>
  <si>
    <t xml:space="preserve">INDEKS**
</t>
  </si>
  <si>
    <t>Opći prihodi i primici</t>
  </si>
  <si>
    <t>A630113</t>
  </si>
  <si>
    <t>Izvršavanje kazne zatvora, mjere pritvora i odgojne mjere (iz evidencijskih prihoda)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</si>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</sst>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workbookViewId="0">
      <selection activeCell="N12" sqref="N1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1" t="s">
        <v>32</v>
      </c>
      <c r="C7" s="111"/>
      <c r="D7" s="111"/>
      <c r="E7" s="111"/>
      <c r="F7" s="111"/>
      <c r="G7" s="5"/>
      <c r="H7" s="6"/>
      <c r="I7" s="6"/>
      <c r="J7" s="6"/>
      <c r="K7" s="22"/>
      <c r="L7" s="22"/>
    </row>
    <row r="8" spans="2:13" ht="25.5" x14ac:dyDescent="0.25">
      <c r="B8" s="105" t="s">
        <v>3</v>
      </c>
      <c r="C8" s="105"/>
      <c r="D8" s="105"/>
      <c r="E8" s="105"/>
      <c r="F8" s="105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1" t="s">
        <v>8</v>
      </c>
      <c r="C10" s="102"/>
      <c r="D10" s="102"/>
      <c r="E10" s="102"/>
      <c r="F10" s="103"/>
      <c r="G10" s="85">
        <v>4061459.48</v>
      </c>
      <c r="H10" s="86">
        <v>4897159.7300000004</v>
      </c>
      <c r="I10" s="86">
        <v>4646892.93</v>
      </c>
      <c r="J10" s="86">
        <v>4568305.9400000004</v>
      </c>
      <c r="K10" s="86"/>
      <c r="L10" s="86"/>
    </row>
    <row r="11" spans="2:13" x14ac:dyDescent="0.25">
      <c r="B11" s="104" t="s">
        <v>7</v>
      </c>
      <c r="C11" s="103"/>
      <c r="D11" s="103"/>
      <c r="E11" s="103"/>
      <c r="F11" s="10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8" t="s">
        <v>0</v>
      </c>
      <c r="C12" s="99"/>
      <c r="D12" s="99"/>
      <c r="E12" s="99"/>
      <c r="F12" s="100"/>
      <c r="G12" s="87">
        <f>G10+G11</f>
        <v>4061459.48</v>
      </c>
      <c r="H12" s="87">
        <f t="shared" ref="H12:J12" si="0">H10+H11</f>
        <v>4897159.7300000004</v>
      </c>
      <c r="I12" s="87">
        <f>I10+I11</f>
        <v>4646892.93</v>
      </c>
      <c r="J12" s="87">
        <f t="shared" si="0"/>
        <v>4568305.9400000004</v>
      </c>
      <c r="K12" s="88">
        <f>J12/G12*100</f>
        <v>112.4794168819333</v>
      </c>
      <c r="L12" s="88">
        <f>J12/I12*100</f>
        <v>98.308827184447324</v>
      </c>
    </row>
    <row r="13" spans="2:13" x14ac:dyDescent="0.25">
      <c r="B13" s="110" t="s">
        <v>9</v>
      </c>
      <c r="C13" s="102"/>
      <c r="D13" s="102"/>
      <c r="E13" s="102"/>
      <c r="F13" s="102"/>
      <c r="G13" s="89">
        <v>4056484.22</v>
      </c>
      <c r="H13" s="86">
        <v>4784562</v>
      </c>
      <c r="I13" s="86">
        <v>4565283</v>
      </c>
      <c r="J13" s="86">
        <v>4484661.5</v>
      </c>
      <c r="K13" s="86"/>
      <c r="L13" s="86"/>
    </row>
    <row r="14" spans="2:13" x14ac:dyDescent="0.25">
      <c r="B14" s="104" t="s">
        <v>10</v>
      </c>
      <c r="C14" s="103"/>
      <c r="D14" s="103"/>
      <c r="E14" s="103"/>
      <c r="F14" s="103"/>
      <c r="G14" s="85">
        <v>4826.99</v>
      </c>
      <c r="H14" s="86">
        <v>111291</v>
      </c>
      <c r="I14" s="86">
        <v>81779</v>
      </c>
      <c r="J14" s="86">
        <v>81686.87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4061311.2100000004</v>
      </c>
      <c r="H15" s="87">
        <f t="shared" ref="H15:J15" si="1">H13+H14</f>
        <v>4895853</v>
      </c>
      <c r="I15" s="87">
        <f t="shared" si="1"/>
        <v>4647062</v>
      </c>
      <c r="J15" s="87">
        <f t="shared" si="1"/>
        <v>4566348.37</v>
      </c>
      <c r="K15" s="88">
        <f>J15/G15*100</f>
        <v>112.43532282767367</v>
      </c>
      <c r="L15" s="88">
        <f>J15/I15*100</f>
        <v>98.263125604952123</v>
      </c>
    </row>
    <row r="16" spans="2:13" x14ac:dyDescent="0.25">
      <c r="B16" s="109" t="s">
        <v>2</v>
      </c>
      <c r="C16" s="99"/>
      <c r="D16" s="99"/>
      <c r="E16" s="99"/>
      <c r="F16" s="99"/>
      <c r="G16" s="90">
        <f>G12-G15</f>
        <v>148.26999999955297</v>
      </c>
      <c r="H16" s="90">
        <f t="shared" ref="H16:J16" si="2">H12-H15</f>
        <v>1306.730000000447</v>
      </c>
      <c r="I16" s="90">
        <f t="shared" si="2"/>
        <v>-169.07000000029802</v>
      </c>
      <c r="J16" s="90">
        <f t="shared" si="2"/>
        <v>1957.570000000298</v>
      </c>
      <c r="K16" s="88">
        <f>J16/G16*100</f>
        <v>1320.2738247833008</v>
      </c>
      <c r="L16" s="88">
        <f>J16/I16*100</f>
        <v>-1157.8458626585718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1" t="s">
        <v>29</v>
      </c>
      <c r="C18" s="111"/>
      <c r="D18" s="111"/>
      <c r="E18" s="111"/>
      <c r="F18" s="111"/>
      <c r="G18" s="7"/>
      <c r="H18" s="7"/>
      <c r="I18" s="7"/>
      <c r="J18" s="7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12">
        <v>1</v>
      </c>
      <c r="C20" s="113"/>
      <c r="D20" s="113"/>
      <c r="E20" s="113"/>
      <c r="F20" s="113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1" t="s">
        <v>11</v>
      </c>
      <c r="C21" s="114"/>
      <c r="D21" s="114"/>
      <c r="E21" s="114"/>
      <c r="F21" s="114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1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5" t="s">
        <v>23</v>
      </c>
      <c r="C23" s="116"/>
      <c r="D23" s="116"/>
      <c r="E23" s="116"/>
      <c r="F23" s="11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1" t="s">
        <v>5</v>
      </c>
      <c r="C24" s="102"/>
      <c r="D24" s="102"/>
      <c r="E24" s="102"/>
      <c r="F24" s="102"/>
      <c r="G24" s="89">
        <v>3134.95</v>
      </c>
      <c r="H24" s="86">
        <v>0</v>
      </c>
      <c r="I24" s="86">
        <v>0</v>
      </c>
      <c r="J24" s="86">
        <v>3283.21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1" t="s">
        <v>28</v>
      </c>
      <c r="C25" s="102"/>
      <c r="D25" s="102"/>
      <c r="E25" s="102"/>
      <c r="F25" s="102"/>
      <c r="G25" s="89">
        <v>3283.21</v>
      </c>
      <c r="H25" s="86">
        <v>0</v>
      </c>
      <c r="I25" s="86">
        <v>0</v>
      </c>
      <c r="J25" s="86">
        <v>6034.76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5" t="s">
        <v>30</v>
      </c>
      <c r="C26" s="116"/>
      <c r="D26" s="116"/>
      <c r="E26" s="116"/>
      <c r="F26" s="117"/>
      <c r="G26" s="94">
        <f>G24+G25</f>
        <v>6418.16</v>
      </c>
      <c r="H26" s="94">
        <f t="shared" ref="H26:J26" si="4">H24+H25</f>
        <v>0</v>
      </c>
      <c r="I26" s="94">
        <f t="shared" si="4"/>
        <v>0</v>
      </c>
      <c r="J26" s="94">
        <f t="shared" si="4"/>
        <v>9317.9700000000012</v>
      </c>
      <c r="K26" s="93">
        <f>J26/G26*100</f>
        <v>145.1813292283147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08" t="s">
        <v>31</v>
      </c>
      <c r="C27" s="108"/>
      <c r="D27" s="108"/>
      <c r="E27" s="108"/>
      <c r="F27" s="108"/>
      <c r="G27" s="94">
        <f>G16+G26</f>
        <v>6566.4299999995528</v>
      </c>
      <c r="H27" s="94">
        <f t="shared" ref="H27:J27" si="5">H16+H26</f>
        <v>1306.730000000447</v>
      </c>
      <c r="I27" s="94">
        <f t="shared" si="5"/>
        <v>-169.07000000029802</v>
      </c>
      <c r="J27" s="94">
        <f t="shared" si="5"/>
        <v>11275.540000000299</v>
      </c>
      <c r="K27" s="93">
        <f>J27/G27*100</f>
        <v>171.71491967478624</v>
      </c>
      <c r="L27" s="93">
        <f>J27/I27*100</f>
        <v>-6669.1547879460713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49" ht="15" customHeight="1" x14ac:dyDescent="0.25">
      <c r="B31" s="96" t="s">
        <v>40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49" ht="15" customHeight="1" x14ac:dyDescent="0.25">
      <c r="B32" s="96" t="s">
        <v>27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36.75" customHeight="1" x14ac:dyDescent="0.25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2:12" ht="15" customHeight="1" x14ac:dyDescent="0.25">
      <c r="B34" s="97" t="s">
        <v>41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2" x14ac:dyDescent="0.2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0"/>
  <sheetViews>
    <sheetView zoomScale="90" zoomScaleNormal="90" workbookViewId="0">
      <selection activeCell="I23" sqref="I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4061459.47</v>
      </c>
      <c r="H10" s="65">
        <f>H11</f>
        <v>4897159.7300000004</v>
      </c>
      <c r="I10" s="65">
        <f>I11</f>
        <v>4646892.93</v>
      </c>
      <c r="J10" s="65">
        <f>J11</f>
        <v>4568305.9399999995</v>
      </c>
      <c r="K10" s="69">
        <f t="shared" ref="K10:K18" si="0">(J10*100)/G10</f>
        <v>112.47941715887661</v>
      </c>
      <c r="L10" s="69">
        <f t="shared" ref="L10:L18" si="1">(J10*100)/I10</f>
        <v>98.308827184447296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</f>
        <v>4061459.47</v>
      </c>
      <c r="H11" s="65">
        <f>H12+H15</f>
        <v>4897159.7300000004</v>
      </c>
      <c r="I11" s="65">
        <f>I12+I15</f>
        <v>4646892.93</v>
      </c>
      <c r="J11" s="65">
        <f>J12+J15</f>
        <v>4568305.9399999995</v>
      </c>
      <c r="K11" s="65">
        <f t="shared" si="0"/>
        <v>112.47941715887661</v>
      </c>
      <c r="L11" s="65">
        <f t="shared" si="1"/>
        <v>98.308827184447296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3039.75</v>
      </c>
      <c r="H12" s="65">
        <f t="shared" si="2"/>
        <v>4359.7299999999996</v>
      </c>
      <c r="I12" s="65">
        <f t="shared" si="2"/>
        <v>2883.93</v>
      </c>
      <c r="J12" s="65">
        <f>J13</f>
        <v>2883.93</v>
      </c>
      <c r="K12" s="65">
        <f t="shared" si="0"/>
        <v>94.873920552677035</v>
      </c>
      <c r="L12" s="65">
        <f t="shared" si="1"/>
        <v>100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3039.75</v>
      </c>
      <c r="H13" s="65">
        <f t="shared" si="2"/>
        <v>4359.7299999999996</v>
      </c>
      <c r="I13" s="65">
        <f t="shared" si="2"/>
        <v>2883.93</v>
      </c>
      <c r="J13" s="65">
        <f t="shared" si="2"/>
        <v>2883.93</v>
      </c>
      <c r="K13" s="65">
        <f t="shared" si="0"/>
        <v>94.873920552677035</v>
      </c>
      <c r="L13" s="65">
        <f t="shared" si="1"/>
        <v>100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3039.75</v>
      </c>
      <c r="H14" s="66">
        <v>4359.7299999999996</v>
      </c>
      <c r="I14" s="66">
        <v>2883.93</v>
      </c>
      <c r="J14" s="66">
        <v>2883.93</v>
      </c>
      <c r="K14" s="66">
        <f t="shared" si="0"/>
        <v>94.873920552677035</v>
      </c>
      <c r="L14" s="66">
        <f t="shared" si="1"/>
        <v>100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G16</f>
        <v>4058419.72</v>
      </c>
      <c r="H15" s="65">
        <f>H16</f>
        <v>4892800</v>
      </c>
      <c r="I15" s="65">
        <f>I16</f>
        <v>4644009</v>
      </c>
      <c r="J15" s="65">
        <f>J16</f>
        <v>4565422.01</v>
      </c>
      <c r="K15" s="65">
        <f t="shared" si="0"/>
        <v>112.49260364820029</v>
      </c>
      <c r="L15" s="65">
        <f t="shared" si="1"/>
        <v>98.307776965979173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>G17+G18</f>
        <v>4058419.72</v>
      </c>
      <c r="H16" s="65">
        <f>H17+H18</f>
        <v>4892800</v>
      </c>
      <c r="I16" s="65">
        <f>I17+I18</f>
        <v>4644009</v>
      </c>
      <c r="J16" s="65">
        <f>J17+J18</f>
        <v>4565422.01</v>
      </c>
      <c r="K16" s="65">
        <f t="shared" si="0"/>
        <v>112.49260364820029</v>
      </c>
      <c r="L16" s="65">
        <f t="shared" si="1"/>
        <v>98.307776965979173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4053592.73</v>
      </c>
      <c r="H17" s="66">
        <v>4781509</v>
      </c>
      <c r="I17" s="66">
        <v>4562230</v>
      </c>
      <c r="J17" s="66">
        <v>4484661.5</v>
      </c>
      <c r="K17" s="66">
        <f t="shared" si="0"/>
        <v>110.63423976488136</v>
      </c>
      <c r="L17" s="66">
        <f t="shared" si="1"/>
        <v>98.299767876674352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66">
        <v>4826.99</v>
      </c>
      <c r="H18" s="66">
        <v>111291</v>
      </c>
      <c r="I18" s="66">
        <v>81779</v>
      </c>
      <c r="J18" s="66">
        <v>80760.509999999995</v>
      </c>
      <c r="K18" s="66">
        <f t="shared" si="0"/>
        <v>1673.1029067804159</v>
      </c>
      <c r="L18" s="66">
        <f t="shared" si="1"/>
        <v>98.75458247227283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4061311.1900000004</v>
      </c>
      <c r="H23" s="65">
        <f>H24+H67</f>
        <v>4895853</v>
      </c>
      <c r="I23" s="65">
        <f>I24+I67</f>
        <v>4647062</v>
      </c>
      <c r="J23" s="65">
        <f>J24+J67</f>
        <v>4566348.3699999992</v>
      </c>
      <c r="K23" s="70">
        <f t="shared" ref="K23:K54" si="3">(J23*100)/G23</f>
        <v>112.43532338136342</v>
      </c>
      <c r="L23" s="70">
        <f t="shared" ref="L23:L54" si="4">(J23*100)/I23</f>
        <v>98.263125604952108</v>
      </c>
    </row>
    <row r="24" spans="2:12" x14ac:dyDescent="0.25">
      <c r="B24" s="65" t="s">
        <v>71</v>
      </c>
      <c r="C24" s="65"/>
      <c r="D24" s="65"/>
      <c r="E24" s="65"/>
      <c r="F24" s="65" t="s">
        <v>72</v>
      </c>
      <c r="G24" s="65">
        <f>G25+G35+G62</f>
        <v>4056484.2</v>
      </c>
      <c r="H24" s="65">
        <f>H25+H35+H62</f>
        <v>4784562</v>
      </c>
      <c r="I24" s="65">
        <f>I25+I35+I62</f>
        <v>4565283</v>
      </c>
      <c r="J24" s="65">
        <f>J25+J35+J62</f>
        <v>4484661.4999999991</v>
      </c>
      <c r="K24" s="65">
        <f t="shared" si="3"/>
        <v>110.55537945889198</v>
      </c>
      <c r="L24" s="65">
        <f t="shared" si="4"/>
        <v>98.234030617598052</v>
      </c>
    </row>
    <row r="25" spans="2:12" x14ac:dyDescent="0.25">
      <c r="B25" s="65"/>
      <c r="C25" s="65" t="s">
        <v>73</v>
      </c>
      <c r="D25" s="65"/>
      <c r="E25" s="65"/>
      <c r="F25" s="65" t="s">
        <v>74</v>
      </c>
      <c r="G25" s="65">
        <f>G26+G30+G32</f>
        <v>3257902.41</v>
      </c>
      <c r="H25" s="65">
        <f>H26+H30+H32</f>
        <v>3822119</v>
      </c>
      <c r="I25" s="65">
        <f>I26+I30+I32</f>
        <v>3620955</v>
      </c>
      <c r="J25" s="65">
        <f>J26+J30+J32</f>
        <v>3614649.2599999993</v>
      </c>
      <c r="K25" s="65">
        <f t="shared" si="3"/>
        <v>110.95020062310581</v>
      </c>
      <c r="L25" s="65">
        <f t="shared" si="4"/>
        <v>99.825854229063879</v>
      </c>
    </row>
    <row r="26" spans="2:12" x14ac:dyDescent="0.25">
      <c r="B26" s="65"/>
      <c r="C26" s="65"/>
      <c r="D26" s="65" t="s">
        <v>75</v>
      </c>
      <c r="E26" s="65"/>
      <c r="F26" s="65" t="s">
        <v>76</v>
      </c>
      <c r="G26" s="65">
        <f>G27+G28+G29</f>
        <v>2455851.0700000003</v>
      </c>
      <c r="H26" s="65">
        <f>H27+H28+H29</f>
        <v>2795719</v>
      </c>
      <c r="I26" s="65">
        <f>I27+I28+I29</f>
        <v>2700177</v>
      </c>
      <c r="J26" s="65">
        <f>J27+J28+J29</f>
        <v>2700023.1699999995</v>
      </c>
      <c r="K26" s="65">
        <f t="shared" si="3"/>
        <v>109.94246365273278</v>
      </c>
      <c r="L26" s="65">
        <f t="shared" si="4"/>
        <v>99.994302966064822</v>
      </c>
    </row>
    <row r="27" spans="2:12" x14ac:dyDescent="0.25">
      <c r="B27" s="66"/>
      <c r="C27" s="66"/>
      <c r="D27" s="66"/>
      <c r="E27" s="66" t="s">
        <v>77</v>
      </c>
      <c r="F27" s="66" t="s">
        <v>78</v>
      </c>
      <c r="G27" s="66">
        <v>2358599.56</v>
      </c>
      <c r="H27" s="66">
        <v>2589376</v>
      </c>
      <c r="I27" s="66">
        <v>2566384</v>
      </c>
      <c r="J27" s="66">
        <v>2566308.2999999998</v>
      </c>
      <c r="K27" s="66">
        <f t="shared" si="3"/>
        <v>108.80644359994706</v>
      </c>
      <c r="L27" s="66">
        <f t="shared" si="4"/>
        <v>99.997050324503263</v>
      </c>
    </row>
    <row r="28" spans="2:12" x14ac:dyDescent="0.25">
      <c r="B28" s="66"/>
      <c r="C28" s="66"/>
      <c r="D28" s="66"/>
      <c r="E28" s="66" t="s">
        <v>79</v>
      </c>
      <c r="F28" s="66" t="s">
        <v>80</v>
      </c>
      <c r="G28" s="66">
        <v>90423.87</v>
      </c>
      <c r="H28" s="66">
        <v>199634</v>
      </c>
      <c r="I28" s="66">
        <v>127034</v>
      </c>
      <c r="J28" s="66">
        <v>126988.28</v>
      </c>
      <c r="K28" s="66">
        <f t="shared" si="3"/>
        <v>140.43667894329229</v>
      </c>
      <c r="L28" s="66">
        <f t="shared" si="4"/>
        <v>99.964009635215774</v>
      </c>
    </row>
    <row r="29" spans="2:12" x14ac:dyDescent="0.25">
      <c r="B29" s="66"/>
      <c r="C29" s="66"/>
      <c r="D29" s="66"/>
      <c r="E29" s="66" t="s">
        <v>81</v>
      </c>
      <c r="F29" s="66" t="s">
        <v>82</v>
      </c>
      <c r="G29" s="66">
        <v>6827.64</v>
      </c>
      <c r="H29" s="66">
        <v>6709</v>
      </c>
      <c r="I29" s="66">
        <v>6759</v>
      </c>
      <c r="J29" s="66">
        <v>6726.59</v>
      </c>
      <c r="K29" s="66">
        <f t="shared" si="3"/>
        <v>98.51998640818789</v>
      </c>
      <c r="L29" s="66">
        <f t="shared" si="4"/>
        <v>99.52049119692262</v>
      </c>
    </row>
    <row r="30" spans="2:12" x14ac:dyDescent="0.25">
      <c r="B30" s="65"/>
      <c r="C30" s="65"/>
      <c r="D30" s="65" t="s">
        <v>83</v>
      </c>
      <c r="E30" s="65"/>
      <c r="F30" s="65" t="s">
        <v>84</v>
      </c>
      <c r="G30" s="65">
        <f>G31</f>
        <v>127308.37</v>
      </c>
      <c r="H30" s="65">
        <f>H31</f>
        <v>148924</v>
      </c>
      <c r="I30" s="65">
        <f>I31</f>
        <v>178924</v>
      </c>
      <c r="J30" s="65">
        <f>J31</f>
        <v>173099.74</v>
      </c>
      <c r="K30" s="65">
        <f t="shared" si="3"/>
        <v>135.96886049204778</v>
      </c>
      <c r="L30" s="65">
        <f t="shared" si="4"/>
        <v>96.744841385169124</v>
      </c>
    </row>
    <row r="31" spans="2:12" x14ac:dyDescent="0.25">
      <c r="B31" s="66"/>
      <c r="C31" s="66"/>
      <c r="D31" s="66"/>
      <c r="E31" s="66" t="s">
        <v>85</v>
      </c>
      <c r="F31" s="66" t="s">
        <v>84</v>
      </c>
      <c r="G31" s="66">
        <v>127308.37</v>
      </c>
      <c r="H31" s="66">
        <v>148924</v>
      </c>
      <c r="I31" s="66">
        <v>178924</v>
      </c>
      <c r="J31" s="66">
        <v>173099.74</v>
      </c>
      <c r="K31" s="66">
        <f t="shared" si="3"/>
        <v>135.96886049204778</v>
      </c>
      <c r="L31" s="66">
        <f t="shared" si="4"/>
        <v>96.744841385169124</v>
      </c>
    </row>
    <row r="32" spans="2:12" x14ac:dyDescent="0.25">
      <c r="B32" s="65"/>
      <c r="C32" s="65"/>
      <c r="D32" s="65" t="s">
        <v>86</v>
      </c>
      <c r="E32" s="65"/>
      <c r="F32" s="65" t="s">
        <v>87</v>
      </c>
      <c r="G32" s="65">
        <f>G33+G34</f>
        <v>674742.97</v>
      </c>
      <c r="H32" s="65">
        <f>H33+H34</f>
        <v>877476</v>
      </c>
      <c r="I32" s="65">
        <f>I33+I34</f>
        <v>741854</v>
      </c>
      <c r="J32" s="65">
        <f>J33+J34</f>
        <v>741526.35000000009</v>
      </c>
      <c r="K32" s="65">
        <f t="shared" si="3"/>
        <v>109.89760293464046</v>
      </c>
      <c r="L32" s="65">
        <f t="shared" si="4"/>
        <v>99.955833627641013</v>
      </c>
    </row>
    <row r="33" spans="2:12" x14ac:dyDescent="0.25">
      <c r="B33" s="66"/>
      <c r="C33" s="66"/>
      <c r="D33" s="66"/>
      <c r="E33" s="66" t="s">
        <v>88</v>
      </c>
      <c r="F33" s="66" t="s">
        <v>89</v>
      </c>
      <c r="G33" s="66">
        <v>269527.53000000003</v>
      </c>
      <c r="H33" s="66">
        <v>500719</v>
      </c>
      <c r="I33" s="66">
        <v>296219</v>
      </c>
      <c r="J33" s="66">
        <v>295984.57</v>
      </c>
      <c r="K33" s="66">
        <f t="shared" si="3"/>
        <v>109.81608075434816</v>
      </c>
      <c r="L33" s="66">
        <f t="shared" si="4"/>
        <v>99.920859229151404</v>
      </c>
    </row>
    <row r="34" spans="2:12" x14ac:dyDescent="0.25">
      <c r="B34" s="66"/>
      <c r="C34" s="66"/>
      <c r="D34" s="66"/>
      <c r="E34" s="66" t="s">
        <v>90</v>
      </c>
      <c r="F34" s="66" t="s">
        <v>91</v>
      </c>
      <c r="G34" s="66">
        <v>405215.44</v>
      </c>
      <c r="H34" s="66">
        <v>376757</v>
      </c>
      <c r="I34" s="66">
        <v>445635</v>
      </c>
      <c r="J34" s="66">
        <v>445541.78</v>
      </c>
      <c r="K34" s="66">
        <f t="shared" si="3"/>
        <v>109.9518271070816</v>
      </c>
      <c r="L34" s="66">
        <f t="shared" si="4"/>
        <v>99.979081535337215</v>
      </c>
    </row>
    <row r="35" spans="2:12" x14ac:dyDescent="0.25">
      <c r="B35" s="65"/>
      <c r="C35" s="65" t="s">
        <v>92</v>
      </c>
      <c r="D35" s="65"/>
      <c r="E35" s="65"/>
      <c r="F35" s="65" t="s">
        <v>93</v>
      </c>
      <c r="G35" s="65">
        <f>G36+G40+G47+G56</f>
        <v>797646.2300000001</v>
      </c>
      <c r="H35" s="65">
        <f>H36+H40+H47+H56</f>
        <v>960717</v>
      </c>
      <c r="I35" s="65">
        <f>I36+I40+I47+I56</f>
        <v>942817</v>
      </c>
      <c r="J35" s="65">
        <f>J36+J40+J47+J56</f>
        <v>869068.10000000009</v>
      </c>
      <c r="K35" s="65">
        <f t="shared" si="3"/>
        <v>108.95407855184122</v>
      </c>
      <c r="L35" s="65">
        <f t="shared" si="4"/>
        <v>92.177813934199335</v>
      </c>
    </row>
    <row r="36" spans="2:12" x14ac:dyDescent="0.25">
      <c r="B36" s="65"/>
      <c r="C36" s="65"/>
      <c r="D36" s="65" t="s">
        <v>94</v>
      </c>
      <c r="E36" s="65"/>
      <c r="F36" s="65" t="s">
        <v>95</v>
      </c>
      <c r="G36" s="65">
        <f>G37+G38+G39</f>
        <v>110264.81999999999</v>
      </c>
      <c r="H36" s="65">
        <f>H37+H38+H39</f>
        <v>95959</v>
      </c>
      <c r="I36" s="65">
        <f>I37+I38+I39</f>
        <v>107059</v>
      </c>
      <c r="J36" s="65">
        <f>J37+J38+J39</f>
        <v>107034.38</v>
      </c>
      <c r="K36" s="65">
        <f t="shared" si="3"/>
        <v>97.070289508476051</v>
      </c>
      <c r="L36" s="65">
        <f t="shared" si="4"/>
        <v>99.97700333460989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1120.18</v>
      </c>
      <c r="H37" s="66">
        <v>664</v>
      </c>
      <c r="I37" s="66">
        <v>664</v>
      </c>
      <c r="J37" s="66">
        <v>1332.64</v>
      </c>
      <c r="K37" s="66">
        <f t="shared" si="3"/>
        <v>118.96659465443054</v>
      </c>
      <c r="L37" s="66">
        <f t="shared" si="4"/>
        <v>200.6987951807229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108076.22</v>
      </c>
      <c r="H38" s="66">
        <v>93968</v>
      </c>
      <c r="I38" s="66">
        <v>105068</v>
      </c>
      <c r="J38" s="66">
        <v>104789.61</v>
      </c>
      <c r="K38" s="66">
        <f t="shared" si="3"/>
        <v>96.958988758119034</v>
      </c>
      <c r="L38" s="66">
        <f t="shared" si="4"/>
        <v>99.735038260935781</v>
      </c>
    </row>
    <row r="39" spans="2:12" x14ac:dyDescent="0.25">
      <c r="B39" s="66"/>
      <c r="C39" s="66"/>
      <c r="D39" s="66"/>
      <c r="E39" s="66" t="s">
        <v>100</v>
      </c>
      <c r="F39" s="66" t="s">
        <v>101</v>
      </c>
      <c r="G39" s="66">
        <v>1068.42</v>
      </c>
      <c r="H39" s="66">
        <v>1327</v>
      </c>
      <c r="I39" s="66">
        <v>1327</v>
      </c>
      <c r="J39" s="66">
        <v>912.13</v>
      </c>
      <c r="K39" s="66">
        <f t="shared" si="3"/>
        <v>85.371857509219211</v>
      </c>
      <c r="L39" s="66">
        <f t="shared" si="4"/>
        <v>68.736247174076865</v>
      </c>
    </row>
    <row r="40" spans="2:12" x14ac:dyDescent="0.25">
      <c r="B40" s="65"/>
      <c r="C40" s="65"/>
      <c r="D40" s="65" t="s">
        <v>102</v>
      </c>
      <c r="E40" s="65"/>
      <c r="F40" s="65" t="s">
        <v>103</v>
      </c>
      <c r="G40" s="65">
        <f>G41+G42+G43+G44+G45+G46</f>
        <v>433284.62000000005</v>
      </c>
      <c r="H40" s="65">
        <f>H41+H42+H43+H44+H45+H46</f>
        <v>545527</v>
      </c>
      <c r="I40" s="65">
        <f>I41+I42+I43+I44+I45+I46</f>
        <v>545527</v>
      </c>
      <c r="J40" s="65">
        <f>J41+J42+J43+J44+J45+J46</f>
        <v>467267.64</v>
      </c>
      <c r="K40" s="65">
        <f t="shared" si="3"/>
        <v>107.84311707163756</v>
      </c>
      <c r="L40" s="65">
        <f t="shared" si="4"/>
        <v>85.654356246345273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29223.75</v>
      </c>
      <c r="H41" s="66">
        <v>113226</v>
      </c>
      <c r="I41" s="66">
        <v>113226</v>
      </c>
      <c r="J41" s="66">
        <v>43607.91</v>
      </c>
      <c r="K41" s="66">
        <f t="shared" si="3"/>
        <v>149.22078788656486</v>
      </c>
      <c r="L41" s="66">
        <f t="shared" si="4"/>
        <v>38.514042711038101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227818.14</v>
      </c>
      <c r="H42" s="66">
        <v>278682</v>
      </c>
      <c r="I42" s="66">
        <v>278682</v>
      </c>
      <c r="J42" s="66">
        <v>278641.49</v>
      </c>
      <c r="K42" s="66">
        <f t="shared" si="3"/>
        <v>122.30873713568199</v>
      </c>
      <c r="L42" s="66">
        <f t="shared" si="4"/>
        <v>99.985463718503524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161695.57</v>
      </c>
      <c r="H43" s="66">
        <v>128078</v>
      </c>
      <c r="I43" s="66">
        <v>128078</v>
      </c>
      <c r="J43" s="66">
        <v>106293.13</v>
      </c>
      <c r="K43" s="66">
        <f t="shared" si="3"/>
        <v>65.736575219716897</v>
      </c>
      <c r="L43" s="66">
        <f t="shared" si="4"/>
        <v>82.990935211355577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7211.71</v>
      </c>
      <c r="H44" s="66">
        <v>6636</v>
      </c>
      <c r="I44" s="66">
        <v>6636</v>
      </c>
      <c r="J44" s="66">
        <v>30944.63</v>
      </c>
      <c r="K44" s="66">
        <f t="shared" si="3"/>
        <v>429.08866274434217</v>
      </c>
      <c r="L44" s="66">
        <f t="shared" si="4"/>
        <v>466.31449668474983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2254.9499999999998</v>
      </c>
      <c r="H45" s="66">
        <v>6649</v>
      </c>
      <c r="I45" s="66">
        <v>6649</v>
      </c>
      <c r="J45" s="66">
        <v>5924.82</v>
      </c>
      <c r="K45" s="66">
        <f t="shared" si="3"/>
        <v>262.74728929688024</v>
      </c>
      <c r="L45" s="66">
        <f t="shared" si="4"/>
        <v>89.108437359001357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5080.5</v>
      </c>
      <c r="H46" s="66">
        <v>12256</v>
      </c>
      <c r="I46" s="66">
        <v>12256</v>
      </c>
      <c r="J46" s="66">
        <v>1855.66</v>
      </c>
      <c r="K46" s="66">
        <f t="shared" si="3"/>
        <v>36.525145162877671</v>
      </c>
      <c r="L46" s="66">
        <f t="shared" si="4"/>
        <v>15.140828981723237</v>
      </c>
    </row>
    <row r="47" spans="2:12" x14ac:dyDescent="0.25">
      <c r="B47" s="65"/>
      <c r="C47" s="65"/>
      <c r="D47" s="65" t="s">
        <v>116</v>
      </c>
      <c r="E47" s="65"/>
      <c r="F47" s="65" t="s">
        <v>117</v>
      </c>
      <c r="G47" s="65">
        <f>G48+G49+G50+G51+G52+G53+G54+G55</f>
        <v>242901.66</v>
      </c>
      <c r="H47" s="65">
        <f>H48+H49+H50+H51+H52+H53+H54+H55</f>
        <v>308415</v>
      </c>
      <c r="I47" s="65">
        <f>I48+I49+I50+I51+I52+I53+I54+I55</f>
        <v>279415</v>
      </c>
      <c r="J47" s="65">
        <f>J48+J49+J50+J51+J52+J53+J54+J55</f>
        <v>278566.3</v>
      </c>
      <c r="K47" s="65">
        <f t="shared" si="3"/>
        <v>114.68274856581877</v>
      </c>
      <c r="L47" s="65">
        <f t="shared" si="4"/>
        <v>99.696258253851795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10749.75</v>
      </c>
      <c r="H48" s="66">
        <v>10618</v>
      </c>
      <c r="I48" s="66">
        <v>10618</v>
      </c>
      <c r="J48" s="66">
        <v>9388.58</v>
      </c>
      <c r="K48" s="66">
        <f t="shared" si="3"/>
        <v>87.33765901532594</v>
      </c>
      <c r="L48" s="66">
        <f t="shared" si="4"/>
        <v>88.421359954793743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28871.599999999999</v>
      </c>
      <c r="H49" s="66">
        <v>62199</v>
      </c>
      <c r="I49" s="66">
        <v>33199</v>
      </c>
      <c r="J49" s="66">
        <v>29622.69</v>
      </c>
      <c r="K49" s="66">
        <f t="shared" si="3"/>
        <v>102.6014838110808</v>
      </c>
      <c r="L49" s="66">
        <f t="shared" si="4"/>
        <v>89.227657459562039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7232.4</v>
      </c>
      <c r="H50" s="66">
        <v>5973</v>
      </c>
      <c r="I50" s="66">
        <v>5973</v>
      </c>
      <c r="J50" s="66">
        <v>7064.29</v>
      </c>
      <c r="K50" s="66">
        <f t="shared" si="3"/>
        <v>97.675598694762456</v>
      </c>
      <c r="L50" s="66">
        <f t="shared" si="4"/>
        <v>118.27038339193035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60197.72</v>
      </c>
      <c r="H51" s="66">
        <v>53089</v>
      </c>
      <c r="I51" s="66">
        <v>53089</v>
      </c>
      <c r="J51" s="66">
        <v>54722.65</v>
      </c>
      <c r="K51" s="66">
        <f t="shared" si="3"/>
        <v>90.904854868257473</v>
      </c>
      <c r="L51" s="66">
        <f t="shared" si="4"/>
        <v>103.07719113187289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14257.29</v>
      </c>
      <c r="H52" s="66">
        <v>26545</v>
      </c>
      <c r="I52" s="66">
        <v>26545</v>
      </c>
      <c r="J52" s="66">
        <v>22553.61</v>
      </c>
      <c r="K52" s="66">
        <f t="shared" si="3"/>
        <v>158.19002068415526</v>
      </c>
      <c r="L52" s="66">
        <f t="shared" si="4"/>
        <v>84.963684309662838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46015.21</v>
      </c>
      <c r="H53" s="66">
        <v>64817</v>
      </c>
      <c r="I53" s="66">
        <v>64817</v>
      </c>
      <c r="J53" s="66">
        <v>70652.19</v>
      </c>
      <c r="K53" s="66">
        <f t="shared" si="3"/>
        <v>153.54094874281787</v>
      </c>
      <c r="L53" s="66">
        <f t="shared" si="4"/>
        <v>109.00256105651295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0</v>
      </c>
      <c r="H54" s="66">
        <v>133</v>
      </c>
      <c r="I54" s="66">
        <v>133</v>
      </c>
      <c r="J54" s="66">
        <v>90</v>
      </c>
      <c r="K54" s="66" t="e">
        <f t="shared" si="3"/>
        <v>#DIV/0!</v>
      </c>
      <c r="L54" s="66">
        <f t="shared" si="4"/>
        <v>67.669172932330824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75577.69</v>
      </c>
      <c r="H55" s="66">
        <v>85041</v>
      </c>
      <c r="I55" s="66">
        <v>85041</v>
      </c>
      <c r="J55" s="66">
        <v>84472.29</v>
      </c>
      <c r="K55" s="66">
        <f t="shared" ref="K55:K79" si="5">(J55*100)/G55</f>
        <v>111.76881696172508</v>
      </c>
      <c r="L55" s="66">
        <f t="shared" ref="L55:L79" si="6">(J55*100)/I55</f>
        <v>99.331251984336973</v>
      </c>
    </row>
    <row r="56" spans="2:12" x14ac:dyDescent="0.25">
      <c r="B56" s="65"/>
      <c r="C56" s="65"/>
      <c r="D56" s="65" t="s">
        <v>134</v>
      </c>
      <c r="E56" s="65"/>
      <c r="F56" s="65" t="s">
        <v>135</v>
      </c>
      <c r="G56" s="65">
        <f>G57+G58+G59+G60+G61</f>
        <v>11195.13</v>
      </c>
      <c r="H56" s="65">
        <f>H57+H58+H59+H60+H61</f>
        <v>10816</v>
      </c>
      <c r="I56" s="65">
        <f>I57+I58+I59+I60+I61</f>
        <v>10816</v>
      </c>
      <c r="J56" s="65">
        <f>J57+J58+J59+J60+J61</f>
        <v>16199.779999999999</v>
      </c>
      <c r="K56" s="65">
        <f t="shared" si="5"/>
        <v>144.70381317590775</v>
      </c>
      <c r="L56" s="65">
        <f t="shared" si="6"/>
        <v>149.7760724852071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3185.35</v>
      </c>
      <c r="H57" s="66">
        <v>5043</v>
      </c>
      <c r="I57" s="66">
        <v>5043</v>
      </c>
      <c r="J57" s="66">
        <v>9782.14</v>
      </c>
      <c r="K57" s="66">
        <f t="shared" si="5"/>
        <v>307.09780714835108</v>
      </c>
      <c r="L57" s="66">
        <f t="shared" si="6"/>
        <v>193.9746182827682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1501.21</v>
      </c>
      <c r="H58" s="66">
        <v>2323</v>
      </c>
      <c r="I58" s="66">
        <v>2323</v>
      </c>
      <c r="J58" s="66">
        <v>2023.39</v>
      </c>
      <c r="K58" s="66">
        <f t="shared" si="5"/>
        <v>134.78394095429687</v>
      </c>
      <c r="L58" s="66">
        <f t="shared" si="6"/>
        <v>87.102453723633232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46.07</v>
      </c>
      <c r="H59" s="66">
        <v>796</v>
      </c>
      <c r="I59" s="66">
        <v>796</v>
      </c>
      <c r="J59" s="66">
        <v>582.26</v>
      </c>
      <c r="K59" s="66">
        <f t="shared" si="5"/>
        <v>1263.8593444757978</v>
      </c>
      <c r="L59" s="66">
        <f t="shared" si="6"/>
        <v>73.14824120603015</v>
      </c>
    </row>
    <row r="60" spans="2:12" x14ac:dyDescent="0.25">
      <c r="B60" s="66"/>
      <c r="C60" s="66"/>
      <c r="D60" s="66"/>
      <c r="E60" s="66" t="s">
        <v>142</v>
      </c>
      <c r="F60" s="66" t="s">
        <v>143</v>
      </c>
      <c r="G60" s="66">
        <v>2627.36</v>
      </c>
      <c r="H60" s="66">
        <v>0</v>
      </c>
      <c r="I60" s="66">
        <v>0</v>
      </c>
      <c r="J60" s="66">
        <v>1695.15</v>
      </c>
      <c r="K60" s="66">
        <f t="shared" si="5"/>
        <v>64.51913708056756</v>
      </c>
      <c r="L60" s="66" t="e">
        <f t="shared" si="6"/>
        <v>#DIV/0!</v>
      </c>
    </row>
    <row r="61" spans="2:12" x14ac:dyDescent="0.25">
      <c r="B61" s="66"/>
      <c r="C61" s="66"/>
      <c r="D61" s="66"/>
      <c r="E61" s="66" t="s">
        <v>144</v>
      </c>
      <c r="F61" s="66" t="s">
        <v>135</v>
      </c>
      <c r="G61" s="66">
        <v>3835.14</v>
      </c>
      <c r="H61" s="66">
        <v>2654</v>
      </c>
      <c r="I61" s="66">
        <v>2654</v>
      </c>
      <c r="J61" s="66">
        <v>2116.84</v>
      </c>
      <c r="K61" s="66">
        <f t="shared" si="5"/>
        <v>55.195898976308563</v>
      </c>
      <c r="L61" s="66">
        <f t="shared" si="6"/>
        <v>79.760361718161263</v>
      </c>
    </row>
    <row r="62" spans="2:12" x14ac:dyDescent="0.25">
      <c r="B62" s="65"/>
      <c r="C62" s="65" t="s">
        <v>145</v>
      </c>
      <c r="D62" s="65"/>
      <c r="E62" s="65"/>
      <c r="F62" s="65" t="s">
        <v>146</v>
      </c>
      <c r="G62" s="65">
        <f>G63+G65</f>
        <v>935.56</v>
      </c>
      <c r="H62" s="65">
        <f>H63+H65</f>
        <v>1726</v>
      </c>
      <c r="I62" s="65">
        <f>I63+I65</f>
        <v>1511</v>
      </c>
      <c r="J62" s="65">
        <f>J63+J65</f>
        <v>944.14</v>
      </c>
      <c r="K62" s="65">
        <f t="shared" si="5"/>
        <v>100.91709778100817</v>
      </c>
      <c r="L62" s="65">
        <f t="shared" si="6"/>
        <v>62.484447385837193</v>
      </c>
    </row>
    <row r="63" spans="2:12" x14ac:dyDescent="0.25">
      <c r="B63" s="65"/>
      <c r="C63" s="65"/>
      <c r="D63" s="65" t="s">
        <v>147</v>
      </c>
      <c r="E63" s="65"/>
      <c r="F63" s="65" t="s">
        <v>148</v>
      </c>
      <c r="G63" s="65">
        <f>G64</f>
        <v>0</v>
      </c>
      <c r="H63" s="65">
        <f>H64</f>
        <v>664</v>
      </c>
      <c r="I63" s="65">
        <f>I64</f>
        <v>664</v>
      </c>
      <c r="J63" s="65">
        <f>J64</f>
        <v>0</v>
      </c>
      <c r="K63" s="65" t="e">
        <f t="shared" si="5"/>
        <v>#DIV/0!</v>
      </c>
      <c r="L63" s="65">
        <f t="shared" si="6"/>
        <v>0</v>
      </c>
    </row>
    <row r="64" spans="2:12" x14ac:dyDescent="0.25">
      <c r="B64" s="66"/>
      <c r="C64" s="66"/>
      <c r="D64" s="66"/>
      <c r="E64" s="66" t="s">
        <v>149</v>
      </c>
      <c r="F64" s="66" t="s">
        <v>150</v>
      </c>
      <c r="G64" s="66">
        <v>0</v>
      </c>
      <c r="H64" s="66">
        <v>664</v>
      </c>
      <c r="I64" s="66">
        <v>664</v>
      </c>
      <c r="J64" s="66">
        <v>0</v>
      </c>
      <c r="K64" s="66" t="e">
        <f t="shared" si="5"/>
        <v>#DIV/0!</v>
      </c>
      <c r="L64" s="66">
        <f t="shared" si="6"/>
        <v>0</v>
      </c>
    </row>
    <row r="65" spans="2:12" x14ac:dyDescent="0.25">
      <c r="B65" s="65"/>
      <c r="C65" s="65"/>
      <c r="D65" s="65" t="s">
        <v>151</v>
      </c>
      <c r="E65" s="65"/>
      <c r="F65" s="65" t="s">
        <v>152</v>
      </c>
      <c r="G65" s="65">
        <f>G66</f>
        <v>935.56</v>
      </c>
      <c r="H65" s="65">
        <f>H66</f>
        <v>1062</v>
      </c>
      <c r="I65" s="65">
        <f>I66</f>
        <v>847</v>
      </c>
      <c r="J65" s="65">
        <f>J66</f>
        <v>944.14</v>
      </c>
      <c r="K65" s="65">
        <f t="shared" si="5"/>
        <v>100.91709778100817</v>
      </c>
      <c r="L65" s="65">
        <f t="shared" si="6"/>
        <v>111.46871310507674</v>
      </c>
    </row>
    <row r="66" spans="2:12" x14ac:dyDescent="0.25">
      <c r="B66" s="66"/>
      <c r="C66" s="66"/>
      <c r="D66" s="66"/>
      <c r="E66" s="66" t="s">
        <v>153</v>
      </c>
      <c r="F66" s="66" t="s">
        <v>154</v>
      </c>
      <c r="G66" s="66">
        <v>935.56</v>
      </c>
      <c r="H66" s="66">
        <v>1062</v>
      </c>
      <c r="I66" s="66">
        <v>847</v>
      </c>
      <c r="J66" s="66">
        <v>944.14</v>
      </c>
      <c r="K66" s="66">
        <f t="shared" si="5"/>
        <v>100.91709778100817</v>
      </c>
      <c r="L66" s="66">
        <f t="shared" si="6"/>
        <v>111.46871310507674</v>
      </c>
    </row>
    <row r="67" spans="2:12" x14ac:dyDescent="0.25">
      <c r="B67" s="65" t="s">
        <v>155</v>
      </c>
      <c r="C67" s="65"/>
      <c r="D67" s="65"/>
      <c r="E67" s="65"/>
      <c r="F67" s="65" t="s">
        <v>156</v>
      </c>
      <c r="G67" s="65">
        <f>G68+G77</f>
        <v>4826.99</v>
      </c>
      <c r="H67" s="65">
        <f>H68+H77</f>
        <v>111291</v>
      </c>
      <c r="I67" s="65">
        <f>I68+I77</f>
        <v>81779</v>
      </c>
      <c r="J67" s="65">
        <f>J68+J77</f>
        <v>81686.87</v>
      </c>
      <c r="K67" s="65">
        <f t="shared" si="5"/>
        <v>1692.2941626147972</v>
      </c>
      <c r="L67" s="65">
        <f t="shared" si="6"/>
        <v>99.887342716345273</v>
      </c>
    </row>
    <row r="68" spans="2:12" x14ac:dyDescent="0.25">
      <c r="B68" s="65"/>
      <c r="C68" s="65" t="s">
        <v>157</v>
      </c>
      <c r="D68" s="65"/>
      <c r="E68" s="65"/>
      <c r="F68" s="65" t="s">
        <v>158</v>
      </c>
      <c r="G68" s="65">
        <f>G69+G75</f>
        <v>4826.99</v>
      </c>
      <c r="H68" s="65">
        <f>H69+H75</f>
        <v>35570</v>
      </c>
      <c r="I68" s="65">
        <f>I69+I75</f>
        <v>2998</v>
      </c>
      <c r="J68" s="65">
        <f>J69+J75</f>
        <v>1980.14</v>
      </c>
      <c r="K68" s="65">
        <f t="shared" si="5"/>
        <v>41.022251962403075</v>
      </c>
      <c r="L68" s="65">
        <f t="shared" si="6"/>
        <v>66.048699132755175</v>
      </c>
    </row>
    <row r="69" spans="2:12" x14ac:dyDescent="0.25">
      <c r="B69" s="65"/>
      <c r="C69" s="65"/>
      <c r="D69" s="65" t="s">
        <v>159</v>
      </c>
      <c r="E69" s="65"/>
      <c r="F69" s="65" t="s">
        <v>160</v>
      </c>
      <c r="G69" s="65">
        <f>G70+G71+G72+G73+G74</f>
        <v>4826.99</v>
      </c>
      <c r="H69" s="65">
        <f>H70+H71+H72+H73+H74</f>
        <v>22298</v>
      </c>
      <c r="I69" s="65">
        <f>I70+I71+I72+I73+I74</f>
        <v>2998</v>
      </c>
      <c r="J69" s="65">
        <f>J70+J71+J72+J73+J74</f>
        <v>1980.14</v>
      </c>
      <c r="K69" s="65">
        <f t="shared" si="5"/>
        <v>41.022251962403075</v>
      </c>
      <c r="L69" s="65">
        <f t="shared" si="6"/>
        <v>66.048699132755175</v>
      </c>
    </row>
    <row r="70" spans="2:12" x14ac:dyDescent="0.25">
      <c r="B70" s="66"/>
      <c r="C70" s="66"/>
      <c r="D70" s="66"/>
      <c r="E70" s="66" t="s">
        <v>161</v>
      </c>
      <c r="F70" s="66" t="s">
        <v>162</v>
      </c>
      <c r="G70" s="66">
        <v>0</v>
      </c>
      <c r="H70" s="66">
        <v>1327</v>
      </c>
      <c r="I70" s="66">
        <v>627</v>
      </c>
      <c r="J70" s="66">
        <v>497.55</v>
      </c>
      <c r="K70" s="66" t="e">
        <f t="shared" si="5"/>
        <v>#DIV/0!</v>
      </c>
      <c r="L70" s="66">
        <f t="shared" si="6"/>
        <v>79.354066985645929</v>
      </c>
    </row>
    <row r="71" spans="2:12" x14ac:dyDescent="0.25">
      <c r="B71" s="66"/>
      <c r="C71" s="66"/>
      <c r="D71" s="66"/>
      <c r="E71" s="66" t="s">
        <v>163</v>
      </c>
      <c r="F71" s="66" t="s">
        <v>164</v>
      </c>
      <c r="G71" s="66">
        <v>0</v>
      </c>
      <c r="H71" s="66">
        <v>664</v>
      </c>
      <c r="I71" s="66">
        <v>664</v>
      </c>
      <c r="J71" s="66">
        <v>0</v>
      </c>
      <c r="K71" s="66" t="e">
        <f t="shared" si="5"/>
        <v>#DIV/0!</v>
      </c>
      <c r="L71" s="66">
        <f t="shared" si="6"/>
        <v>0</v>
      </c>
    </row>
    <row r="72" spans="2:12" x14ac:dyDescent="0.25">
      <c r="B72" s="66"/>
      <c r="C72" s="66"/>
      <c r="D72" s="66"/>
      <c r="E72" s="66" t="s">
        <v>165</v>
      </c>
      <c r="F72" s="66" t="s">
        <v>166</v>
      </c>
      <c r="G72" s="66">
        <v>3277.86</v>
      </c>
      <c r="H72" s="66">
        <v>19245</v>
      </c>
      <c r="I72" s="66">
        <v>645</v>
      </c>
      <c r="J72" s="66">
        <v>632.33000000000004</v>
      </c>
      <c r="K72" s="66">
        <f t="shared" si="5"/>
        <v>19.290939820492639</v>
      </c>
      <c r="L72" s="66">
        <f t="shared" si="6"/>
        <v>98.035658914728685</v>
      </c>
    </row>
    <row r="73" spans="2:12" x14ac:dyDescent="0.25">
      <c r="B73" s="66"/>
      <c r="C73" s="66"/>
      <c r="D73" s="66"/>
      <c r="E73" s="66" t="s">
        <v>167</v>
      </c>
      <c r="F73" s="66" t="s">
        <v>168</v>
      </c>
      <c r="G73" s="66">
        <v>744.5</v>
      </c>
      <c r="H73" s="66">
        <v>1062</v>
      </c>
      <c r="I73" s="66">
        <v>1062</v>
      </c>
      <c r="J73" s="66">
        <v>0</v>
      </c>
      <c r="K73" s="66">
        <f t="shared" si="5"/>
        <v>0</v>
      </c>
      <c r="L73" s="66">
        <f t="shared" si="6"/>
        <v>0</v>
      </c>
    </row>
    <row r="74" spans="2:12" x14ac:dyDescent="0.25">
      <c r="B74" s="66"/>
      <c r="C74" s="66"/>
      <c r="D74" s="66"/>
      <c r="E74" s="66" t="s">
        <v>169</v>
      </c>
      <c r="F74" s="66" t="s">
        <v>170</v>
      </c>
      <c r="G74" s="66">
        <v>804.63</v>
      </c>
      <c r="H74" s="66">
        <v>0</v>
      </c>
      <c r="I74" s="66">
        <v>0</v>
      </c>
      <c r="J74" s="66">
        <v>850.26</v>
      </c>
      <c r="K74" s="66">
        <f t="shared" si="5"/>
        <v>105.67092949554454</v>
      </c>
      <c r="L74" s="66" t="e">
        <f t="shared" si="6"/>
        <v>#DIV/0!</v>
      </c>
    </row>
    <row r="75" spans="2:12" x14ac:dyDescent="0.25">
      <c r="B75" s="65"/>
      <c r="C75" s="65"/>
      <c r="D75" s="65" t="s">
        <v>171</v>
      </c>
      <c r="E75" s="65"/>
      <c r="F75" s="65" t="s">
        <v>172</v>
      </c>
      <c r="G75" s="65">
        <f>G76</f>
        <v>0</v>
      </c>
      <c r="H75" s="65">
        <f>H76</f>
        <v>13272</v>
      </c>
      <c r="I75" s="65">
        <f>I76</f>
        <v>0</v>
      </c>
      <c r="J75" s="65">
        <f>J76</f>
        <v>0</v>
      </c>
      <c r="K75" s="65" t="e">
        <f t="shared" si="5"/>
        <v>#DIV/0!</v>
      </c>
      <c r="L75" s="65" t="e">
        <f t="shared" si="6"/>
        <v>#DIV/0!</v>
      </c>
    </row>
    <row r="76" spans="2:12" x14ac:dyDescent="0.25">
      <c r="B76" s="66"/>
      <c r="C76" s="66"/>
      <c r="D76" s="66"/>
      <c r="E76" s="66" t="s">
        <v>173</v>
      </c>
      <c r="F76" s="66" t="s">
        <v>174</v>
      </c>
      <c r="G76" s="66">
        <v>0</v>
      </c>
      <c r="H76" s="66">
        <v>13272</v>
      </c>
      <c r="I76" s="66">
        <v>0</v>
      </c>
      <c r="J76" s="66">
        <v>0</v>
      </c>
      <c r="K76" s="66" t="e">
        <f t="shared" si="5"/>
        <v>#DIV/0!</v>
      </c>
      <c r="L76" s="66" t="e">
        <f t="shared" si="6"/>
        <v>#DIV/0!</v>
      </c>
    </row>
    <row r="77" spans="2:12" x14ac:dyDescent="0.25">
      <c r="B77" s="65"/>
      <c r="C77" s="65" t="s">
        <v>175</v>
      </c>
      <c r="D77" s="65"/>
      <c r="E77" s="65"/>
      <c r="F77" s="65" t="s">
        <v>176</v>
      </c>
      <c r="G77" s="65">
        <f t="shared" ref="G77:J78" si="7">G78</f>
        <v>0</v>
      </c>
      <c r="H77" s="65">
        <f t="shared" si="7"/>
        <v>75721</v>
      </c>
      <c r="I77" s="65">
        <f t="shared" si="7"/>
        <v>78781</v>
      </c>
      <c r="J77" s="65">
        <f t="shared" si="7"/>
        <v>79706.73</v>
      </c>
      <c r="K77" s="65" t="e">
        <f t="shared" si="5"/>
        <v>#DIV/0!</v>
      </c>
      <c r="L77" s="65">
        <f t="shared" si="6"/>
        <v>101.1750675924398</v>
      </c>
    </row>
    <row r="78" spans="2:12" x14ac:dyDescent="0.25">
      <c r="B78" s="65"/>
      <c r="C78" s="65"/>
      <c r="D78" s="65" t="s">
        <v>177</v>
      </c>
      <c r="E78" s="65"/>
      <c r="F78" s="65" t="s">
        <v>178</v>
      </c>
      <c r="G78" s="65">
        <f t="shared" si="7"/>
        <v>0</v>
      </c>
      <c r="H78" s="65">
        <f t="shared" si="7"/>
        <v>75721</v>
      </c>
      <c r="I78" s="65">
        <f t="shared" si="7"/>
        <v>78781</v>
      </c>
      <c r="J78" s="65">
        <f t="shared" si="7"/>
        <v>79706.73</v>
      </c>
      <c r="K78" s="65" t="e">
        <f t="shared" si="5"/>
        <v>#DIV/0!</v>
      </c>
      <c r="L78" s="65">
        <f t="shared" si="6"/>
        <v>101.1750675924398</v>
      </c>
    </row>
    <row r="79" spans="2:12" x14ac:dyDescent="0.25">
      <c r="B79" s="66"/>
      <c r="C79" s="66"/>
      <c r="D79" s="66"/>
      <c r="E79" s="66" t="s">
        <v>179</v>
      </c>
      <c r="F79" s="66" t="s">
        <v>178</v>
      </c>
      <c r="G79" s="66">
        <v>0</v>
      </c>
      <c r="H79" s="66">
        <v>75721</v>
      </c>
      <c r="I79" s="66">
        <v>78781</v>
      </c>
      <c r="J79" s="66">
        <v>79706.73</v>
      </c>
      <c r="K79" s="66" t="e">
        <f t="shared" si="5"/>
        <v>#DIV/0!</v>
      </c>
      <c r="L79" s="66">
        <f t="shared" si="6"/>
        <v>101.1750675924398</v>
      </c>
    </row>
    <row r="80" spans="2:12" x14ac:dyDescent="0.25">
      <c r="B80" s="65"/>
      <c r="C80" s="66"/>
      <c r="D80" s="67"/>
      <c r="E80" s="68"/>
      <c r="F80" s="8"/>
      <c r="G80" s="65"/>
      <c r="H80" s="65"/>
      <c r="I80" s="65"/>
      <c r="J80" s="65"/>
      <c r="K80" s="70"/>
      <c r="L80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20" sqref="F2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4061459.48</v>
      </c>
      <c r="D6" s="71">
        <f>D7+D9</f>
        <v>4897159.7300000004</v>
      </c>
      <c r="E6" s="71">
        <f>E7+E9</f>
        <v>4646892.93</v>
      </c>
      <c r="F6" s="71">
        <f>F7+F9</f>
        <v>4568305.9399999995</v>
      </c>
      <c r="G6" s="72">
        <f t="shared" ref="G6:G15" si="0">(F6*100)/C6</f>
        <v>112.47941688193328</v>
      </c>
      <c r="H6" s="72">
        <f t="shared" ref="H6:H15" si="1">(F6*100)/E6</f>
        <v>98.308827184447296</v>
      </c>
    </row>
    <row r="7" spans="1:8" x14ac:dyDescent="0.25">
      <c r="A7"/>
      <c r="B7" s="8" t="s">
        <v>180</v>
      </c>
      <c r="C7" s="71">
        <f>C8</f>
        <v>4058419.73</v>
      </c>
      <c r="D7" s="71">
        <f>D8</f>
        <v>4892800</v>
      </c>
      <c r="E7" s="71">
        <f>E8</f>
        <v>4644009</v>
      </c>
      <c r="F7" s="71">
        <f>F8</f>
        <v>4565422.01</v>
      </c>
      <c r="G7" s="72">
        <f t="shared" si="0"/>
        <v>112.49260337101703</v>
      </c>
      <c r="H7" s="72">
        <f t="shared" si="1"/>
        <v>98.307776965979173</v>
      </c>
    </row>
    <row r="8" spans="1:8" x14ac:dyDescent="0.25">
      <c r="A8"/>
      <c r="B8" s="16" t="s">
        <v>181</v>
      </c>
      <c r="C8" s="73">
        <v>4058419.73</v>
      </c>
      <c r="D8" s="73">
        <v>4892800</v>
      </c>
      <c r="E8" s="73">
        <v>4644009</v>
      </c>
      <c r="F8" s="74">
        <v>4565422.01</v>
      </c>
      <c r="G8" s="70">
        <f t="shared" si="0"/>
        <v>112.49260337101703</v>
      </c>
      <c r="H8" s="70">
        <f t="shared" si="1"/>
        <v>98.307776965979173</v>
      </c>
    </row>
    <row r="9" spans="1:8" x14ac:dyDescent="0.25">
      <c r="A9"/>
      <c r="B9" s="8" t="s">
        <v>182</v>
      </c>
      <c r="C9" s="71">
        <f>C10</f>
        <v>3039.75</v>
      </c>
      <c r="D9" s="71">
        <f>D10</f>
        <v>4359.7299999999996</v>
      </c>
      <c r="E9" s="71">
        <f>E10</f>
        <v>2883.93</v>
      </c>
      <c r="F9" s="71">
        <f>F10</f>
        <v>2883.93</v>
      </c>
      <c r="G9" s="72">
        <f t="shared" si="0"/>
        <v>94.873920552677035</v>
      </c>
      <c r="H9" s="72">
        <f t="shared" si="1"/>
        <v>100</v>
      </c>
    </row>
    <row r="10" spans="1:8" x14ac:dyDescent="0.25">
      <c r="A10"/>
      <c r="B10" s="16" t="s">
        <v>183</v>
      </c>
      <c r="C10" s="73">
        <v>3039.75</v>
      </c>
      <c r="D10" s="73">
        <v>4359.7299999999996</v>
      </c>
      <c r="E10" s="73">
        <v>2883.93</v>
      </c>
      <c r="F10" s="74">
        <v>2883.93</v>
      </c>
      <c r="G10" s="70">
        <f t="shared" si="0"/>
        <v>94.873920552677035</v>
      </c>
      <c r="H10" s="70">
        <f t="shared" si="1"/>
        <v>100</v>
      </c>
    </row>
    <row r="11" spans="1:8" x14ac:dyDescent="0.25">
      <c r="B11" s="8" t="s">
        <v>33</v>
      </c>
      <c r="C11" s="75">
        <f>C12+C14</f>
        <v>4061311.2</v>
      </c>
      <c r="D11" s="75">
        <f>D12+D14</f>
        <v>4895853</v>
      </c>
      <c r="E11" s="75">
        <f>E12+E14</f>
        <v>4647062</v>
      </c>
      <c r="F11" s="75">
        <f>F12+F14</f>
        <v>4566348.37</v>
      </c>
      <c r="G11" s="72">
        <f t="shared" si="0"/>
        <v>112.43532310451856</v>
      </c>
      <c r="H11" s="72">
        <f t="shared" si="1"/>
        <v>98.263125604952123</v>
      </c>
    </row>
    <row r="12" spans="1:8" x14ac:dyDescent="0.25">
      <c r="A12"/>
      <c r="B12" s="8" t="s">
        <v>180</v>
      </c>
      <c r="C12" s="75">
        <f>C13</f>
        <v>4058419.72</v>
      </c>
      <c r="D12" s="75">
        <f>D13</f>
        <v>4892800</v>
      </c>
      <c r="E12" s="75">
        <f>E13</f>
        <v>4644009</v>
      </c>
      <c r="F12" s="75">
        <f>F13</f>
        <v>4565422.01</v>
      </c>
      <c r="G12" s="72">
        <f t="shared" si="0"/>
        <v>112.49260364820029</v>
      </c>
      <c r="H12" s="72">
        <f t="shared" si="1"/>
        <v>98.307776965979173</v>
      </c>
    </row>
    <row r="13" spans="1:8" x14ac:dyDescent="0.25">
      <c r="A13"/>
      <c r="B13" s="16" t="s">
        <v>181</v>
      </c>
      <c r="C13" s="73">
        <v>4058419.72</v>
      </c>
      <c r="D13" s="73">
        <v>4892800</v>
      </c>
      <c r="E13" s="76">
        <v>4644009</v>
      </c>
      <c r="F13" s="74">
        <v>4565422.01</v>
      </c>
      <c r="G13" s="70">
        <f t="shared" si="0"/>
        <v>112.49260364820029</v>
      </c>
      <c r="H13" s="70">
        <f t="shared" si="1"/>
        <v>98.307776965979173</v>
      </c>
    </row>
    <row r="14" spans="1:8" x14ac:dyDescent="0.25">
      <c r="A14"/>
      <c r="B14" s="8" t="s">
        <v>182</v>
      </c>
      <c r="C14" s="75">
        <f>C15</f>
        <v>2891.48</v>
      </c>
      <c r="D14" s="75">
        <f>D15</f>
        <v>3053</v>
      </c>
      <c r="E14" s="75">
        <f>E15</f>
        <v>3053</v>
      </c>
      <c r="F14" s="75">
        <f>F15</f>
        <v>926.36</v>
      </c>
      <c r="G14" s="72">
        <f t="shared" si="0"/>
        <v>32.037572454244888</v>
      </c>
      <c r="H14" s="72">
        <f t="shared" si="1"/>
        <v>30.342613822469701</v>
      </c>
    </row>
    <row r="15" spans="1:8" x14ac:dyDescent="0.25">
      <c r="A15"/>
      <c r="B15" s="16" t="s">
        <v>183</v>
      </c>
      <c r="C15" s="73">
        <v>2891.48</v>
      </c>
      <c r="D15" s="73">
        <v>3053</v>
      </c>
      <c r="E15" s="76">
        <v>3053</v>
      </c>
      <c r="F15" s="74">
        <v>926.36</v>
      </c>
      <c r="G15" s="70">
        <f t="shared" si="0"/>
        <v>32.037572454244888</v>
      </c>
      <c r="H15" s="70">
        <f t="shared" si="1"/>
        <v>30.342613822469701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8" sqref="F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4061311.2</v>
      </c>
      <c r="D6" s="75">
        <f t="shared" si="0"/>
        <v>4895853</v>
      </c>
      <c r="E6" s="75">
        <f t="shared" si="0"/>
        <v>4647062</v>
      </c>
      <c r="F6" s="75">
        <f t="shared" si="0"/>
        <v>4566348.37</v>
      </c>
      <c r="G6" s="70">
        <f>(F6*100)/C6</f>
        <v>112.43532310451856</v>
      </c>
      <c r="H6" s="70">
        <f>(F6*100)/E6</f>
        <v>98.263125604952123</v>
      </c>
    </row>
    <row r="7" spans="2:8" x14ac:dyDescent="0.25">
      <c r="B7" s="8" t="s">
        <v>184</v>
      </c>
      <c r="C7" s="75">
        <f t="shared" si="0"/>
        <v>4061311.2</v>
      </c>
      <c r="D7" s="75">
        <f t="shared" si="0"/>
        <v>4895853</v>
      </c>
      <c r="E7" s="75">
        <f t="shared" si="0"/>
        <v>4647062</v>
      </c>
      <c r="F7" s="75">
        <f t="shared" si="0"/>
        <v>4566348.37</v>
      </c>
      <c r="G7" s="70">
        <f>(F7*100)/C7</f>
        <v>112.43532310451856</v>
      </c>
      <c r="H7" s="70">
        <f>(F7*100)/E7</f>
        <v>98.263125604952123</v>
      </c>
    </row>
    <row r="8" spans="2:8" x14ac:dyDescent="0.25">
      <c r="B8" s="11" t="s">
        <v>185</v>
      </c>
      <c r="C8" s="73">
        <v>4061311.2</v>
      </c>
      <c r="D8" s="73">
        <v>4895853</v>
      </c>
      <c r="E8" s="73">
        <v>4647062</v>
      </c>
      <c r="F8" s="74">
        <v>4566348.37</v>
      </c>
      <c r="G8" s="70">
        <f>(F8*100)/C8</f>
        <v>112.43532310451856</v>
      </c>
      <c r="H8" s="70">
        <f>(F8*100)/E8</f>
        <v>98.263125604952123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2"/>
  <sheetViews>
    <sheetView tabSelected="1" zoomScaleNormal="100" workbookViewId="0">
      <selection activeCell="L20" sqref="L20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186</v>
      </c>
      <c r="C1" s="39"/>
    </row>
    <row r="2" spans="1:6" ht="15" customHeight="1" x14ac:dyDescent="0.2">
      <c r="A2" s="41" t="s">
        <v>35</v>
      </c>
      <c r="B2" s="42" t="s">
        <v>187</v>
      </c>
      <c r="C2" s="39"/>
    </row>
    <row r="3" spans="1:6" s="39" customFormat="1" ht="43.5" customHeight="1" x14ac:dyDescent="0.2">
      <c r="A3" s="43" t="s">
        <v>36</v>
      </c>
      <c r="B3" s="37"/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188</v>
      </c>
      <c r="B7" s="46"/>
      <c r="C7" s="77">
        <f>C11</f>
        <v>4892800</v>
      </c>
      <c r="D7" s="77">
        <f>D11</f>
        <v>4644009</v>
      </c>
      <c r="E7" s="77">
        <f>E11</f>
        <v>4565422.0099999988</v>
      </c>
      <c r="F7" s="77">
        <f>(E7*100)/D7</f>
        <v>98.307776965979158</v>
      </c>
    </row>
    <row r="8" spans="1:6" x14ac:dyDescent="0.2">
      <c r="A8" s="47" t="s">
        <v>73</v>
      </c>
      <c r="B8" s="46"/>
      <c r="C8" s="77">
        <f>C74</f>
        <v>3053</v>
      </c>
      <c r="D8" s="77">
        <f>D74</f>
        <v>3053</v>
      </c>
      <c r="E8" s="77">
        <f>E74</f>
        <v>926.36</v>
      </c>
      <c r="F8" s="77">
        <f>(E8*100)/D8</f>
        <v>30.342613822469701</v>
      </c>
    </row>
    <row r="9" spans="1:6" s="57" customFormat="1" x14ac:dyDescent="0.2"/>
    <row r="10" spans="1:6" ht="38.25" x14ac:dyDescent="0.2">
      <c r="A10" s="47" t="s">
        <v>189</v>
      </c>
      <c r="B10" s="47" t="s">
        <v>190</v>
      </c>
      <c r="C10" s="47" t="s">
        <v>47</v>
      </c>
      <c r="D10" s="47" t="s">
        <v>191</v>
      </c>
      <c r="E10" s="47" t="s">
        <v>192</v>
      </c>
      <c r="F10" s="47" t="s">
        <v>193</v>
      </c>
    </row>
    <row r="11" spans="1:6" x14ac:dyDescent="0.2">
      <c r="A11" s="48" t="s">
        <v>188</v>
      </c>
      <c r="B11" s="48" t="s">
        <v>194</v>
      </c>
      <c r="C11" s="78">
        <f>C12+C55</f>
        <v>4892800</v>
      </c>
      <c r="D11" s="78">
        <f>D12+D55</f>
        <v>4644009</v>
      </c>
      <c r="E11" s="78">
        <f>E12+E55</f>
        <v>4565422.0099999988</v>
      </c>
      <c r="F11" s="79">
        <f>(E11*100)/D11</f>
        <v>98.307776965979158</v>
      </c>
    </row>
    <row r="12" spans="1:6" x14ac:dyDescent="0.2">
      <c r="A12" s="49" t="s">
        <v>71</v>
      </c>
      <c r="B12" s="50" t="s">
        <v>72</v>
      </c>
      <c r="C12" s="80">
        <f>C13+C23+C50</f>
        <v>4781509</v>
      </c>
      <c r="D12" s="80">
        <f>D13+D23+D50</f>
        <v>4562230</v>
      </c>
      <c r="E12" s="80">
        <f>E13+E23+E50</f>
        <v>4484661.4999999991</v>
      </c>
      <c r="F12" s="81">
        <f>(E12*100)/D12</f>
        <v>98.299767876674323</v>
      </c>
    </row>
    <row r="13" spans="1:6" x14ac:dyDescent="0.2">
      <c r="A13" s="51" t="s">
        <v>73</v>
      </c>
      <c r="B13" s="52" t="s">
        <v>74</v>
      </c>
      <c r="C13" s="82">
        <f>C14+C18+C20</f>
        <v>3822119</v>
      </c>
      <c r="D13" s="82">
        <f>D14+D18+D20</f>
        <v>3620955</v>
      </c>
      <c r="E13" s="82">
        <f>E14+E18+E20</f>
        <v>3614649.2599999993</v>
      </c>
      <c r="F13" s="81">
        <f>(E13*100)/D13</f>
        <v>99.825854229063864</v>
      </c>
    </row>
    <row r="14" spans="1:6" x14ac:dyDescent="0.2">
      <c r="A14" s="53" t="s">
        <v>75</v>
      </c>
      <c r="B14" s="54" t="s">
        <v>76</v>
      </c>
      <c r="C14" s="83">
        <f>C15+C16+C17</f>
        <v>2795719</v>
      </c>
      <c r="D14" s="83">
        <f>D15+D16+D17</f>
        <v>2700177</v>
      </c>
      <c r="E14" s="83">
        <f>E15+E16+E17</f>
        <v>2700023.1699999995</v>
      </c>
      <c r="F14" s="83">
        <f>(E14*100)/D14</f>
        <v>99.994302966064794</v>
      </c>
    </row>
    <row r="15" spans="1:6" x14ac:dyDescent="0.2">
      <c r="A15" s="55" t="s">
        <v>77</v>
      </c>
      <c r="B15" s="56" t="s">
        <v>78</v>
      </c>
      <c r="C15" s="84">
        <v>2589376</v>
      </c>
      <c r="D15" s="84">
        <v>2566384</v>
      </c>
      <c r="E15" s="84">
        <v>2566308.2999999998</v>
      </c>
      <c r="F15" s="84"/>
    </row>
    <row r="16" spans="1:6" x14ac:dyDescent="0.2">
      <c r="A16" s="55" t="s">
        <v>79</v>
      </c>
      <c r="B16" s="56" t="s">
        <v>80</v>
      </c>
      <c r="C16" s="84">
        <v>199634</v>
      </c>
      <c r="D16" s="84">
        <v>127034</v>
      </c>
      <c r="E16" s="84">
        <v>126988.28</v>
      </c>
      <c r="F16" s="84"/>
    </row>
    <row r="17" spans="1:6" x14ac:dyDescent="0.2">
      <c r="A17" s="55" t="s">
        <v>81</v>
      </c>
      <c r="B17" s="56" t="s">
        <v>82</v>
      </c>
      <c r="C17" s="84">
        <v>6709</v>
      </c>
      <c r="D17" s="84">
        <v>6759</v>
      </c>
      <c r="E17" s="84">
        <v>6726.59</v>
      </c>
      <c r="F17" s="84"/>
    </row>
    <row r="18" spans="1:6" x14ac:dyDescent="0.2">
      <c r="A18" s="53" t="s">
        <v>83</v>
      </c>
      <c r="B18" s="54" t="s">
        <v>84</v>
      </c>
      <c r="C18" s="83">
        <f>C19</f>
        <v>148924</v>
      </c>
      <c r="D18" s="83">
        <f>D19</f>
        <v>178924</v>
      </c>
      <c r="E18" s="83">
        <f>E19</f>
        <v>173099.74</v>
      </c>
      <c r="F18" s="83">
        <f>(E18*100)/D18</f>
        <v>96.744841385169124</v>
      </c>
    </row>
    <row r="19" spans="1:6" x14ac:dyDescent="0.2">
      <c r="A19" s="55" t="s">
        <v>85</v>
      </c>
      <c r="B19" s="56" t="s">
        <v>84</v>
      </c>
      <c r="C19" s="84">
        <v>148924</v>
      </c>
      <c r="D19" s="84">
        <v>178924</v>
      </c>
      <c r="E19" s="84">
        <v>173099.74</v>
      </c>
      <c r="F19" s="84"/>
    </row>
    <row r="20" spans="1:6" x14ac:dyDescent="0.2">
      <c r="A20" s="53" t="s">
        <v>86</v>
      </c>
      <c r="B20" s="54" t="s">
        <v>87</v>
      </c>
      <c r="C20" s="83">
        <f>C21+C22</f>
        <v>877476</v>
      </c>
      <c r="D20" s="83">
        <f>D21+D22</f>
        <v>741854</v>
      </c>
      <c r="E20" s="83">
        <f>E21+E22</f>
        <v>741526.35000000009</v>
      </c>
      <c r="F20" s="83">
        <f>(E20*100)/D20</f>
        <v>99.955833627641042</v>
      </c>
    </row>
    <row r="21" spans="1:6" x14ac:dyDescent="0.2">
      <c r="A21" s="55" t="s">
        <v>88</v>
      </c>
      <c r="B21" s="56" t="s">
        <v>89</v>
      </c>
      <c r="C21" s="84">
        <v>500719</v>
      </c>
      <c r="D21" s="84">
        <v>296219</v>
      </c>
      <c r="E21" s="84">
        <v>295984.57</v>
      </c>
      <c r="F21" s="84"/>
    </row>
    <row r="22" spans="1:6" x14ac:dyDescent="0.2">
      <c r="A22" s="55" t="s">
        <v>90</v>
      </c>
      <c r="B22" s="56" t="s">
        <v>91</v>
      </c>
      <c r="C22" s="84">
        <v>376757</v>
      </c>
      <c r="D22" s="84">
        <v>445635</v>
      </c>
      <c r="E22" s="84">
        <v>445541.78</v>
      </c>
      <c r="F22" s="84"/>
    </row>
    <row r="23" spans="1:6" x14ac:dyDescent="0.2">
      <c r="A23" s="51" t="s">
        <v>92</v>
      </c>
      <c r="B23" s="52" t="s">
        <v>93</v>
      </c>
      <c r="C23" s="82">
        <f>C24+C28+C35+C44</f>
        <v>957664</v>
      </c>
      <c r="D23" s="82">
        <f>D24+D28+D35+D44</f>
        <v>939764</v>
      </c>
      <c r="E23" s="82">
        <f>E24+E28+E35+E44</f>
        <v>869068.10000000009</v>
      </c>
      <c r="F23" s="81">
        <f>(E23*100)/D23</f>
        <v>92.477270889287112</v>
      </c>
    </row>
    <row r="24" spans="1:6" x14ac:dyDescent="0.2">
      <c r="A24" s="53" t="s">
        <v>94</v>
      </c>
      <c r="B24" s="54" t="s">
        <v>95</v>
      </c>
      <c r="C24" s="83">
        <f>C25+C26+C27</f>
        <v>95959</v>
      </c>
      <c r="D24" s="83">
        <f>D25+D26+D27</f>
        <v>107059</v>
      </c>
      <c r="E24" s="83">
        <f>E25+E26+E27</f>
        <v>107034.38</v>
      </c>
      <c r="F24" s="83">
        <f>(E24*100)/D24</f>
        <v>99.97700333460989</v>
      </c>
    </row>
    <row r="25" spans="1:6" x14ac:dyDescent="0.2">
      <c r="A25" s="55" t="s">
        <v>96</v>
      </c>
      <c r="B25" s="56" t="s">
        <v>97</v>
      </c>
      <c r="C25" s="84">
        <v>664</v>
      </c>
      <c r="D25" s="84">
        <v>664</v>
      </c>
      <c r="E25" s="84">
        <v>1332.64</v>
      </c>
      <c r="F25" s="84"/>
    </row>
    <row r="26" spans="1:6" ht="25.5" x14ac:dyDescent="0.2">
      <c r="A26" s="55" t="s">
        <v>98</v>
      </c>
      <c r="B26" s="56" t="s">
        <v>99</v>
      </c>
      <c r="C26" s="84">
        <v>93968</v>
      </c>
      <c r="D26" s="84">
        <v>105068</v>
      </c>
      <c r="E26" s="84">
        <v>104789.61</v>
      </c>
      <c r="F26" s="84"/>
    </row>
    <row r="27" spans="1:6" x14ac:dyDescent="0.2">
      <c r="A27" s="55" t="s">
        <v>100</v>
      </c>
      <c r="B27" s="56" t="s">
        <v>101</v>
      </c>
      <c r="C27" s="84">
        <v>1327</v>
      </c>
      <c r="D27" s="84">
        <v>1327</v>
      </c>
      <c r="E27" s="84">
        <v>912.13</v>
      </c>
      <c r="F27" s="84"/>
    </row>
    <row r="28" spans="1:6" x14ac:dyDescent="0.2">
      <c r="A28" s="53" t="s">
        <v>102</v>
      </c>
      <c r="B28" s="54" t="s">
        <v>103</v>
      </c>
      <c r="C28" s="83">
        <f>C29+C30+C31+C32+C33+C34</f>
        <v>542474</v>
      </c>
      <c r="D28" s="83">
        <f>D29+D30+D31+D32+D33+D34</f>
        <v>542474</v>
      </c>
      <c r="E28" s="83">
        <f>E29+E30+E31+E32+E33+E34</f>
        <v>467267.64</v>
      </c>
      <c r="F28" s="83">
        <f>(E28*100)/D28</f>
        <v>86.136412067675138</v>
      </c>
    </row>
    <row r="29" spans="1:6" x14ac:dyDescent="0.2">
      <c r="A29" s="55" t="s">
        <v>104</v>
      </c>
      <c r="B29" s="56" t="s">
        <v>105</v>
      </c>
      <c r="C29" s="84">
        <v>113226</v>
      </c>
      <c r="D29" s="84">
        <v>113226</v>
      </c>
      <c r="E29" s="84">
        <v>43607.91</v>
      </c>
      <c r="F29" s="84"/>
    </row>
    <row r="30" spans="1:6" x14ac:dyDescent="0.2">
      <c r="A30" s="55" t="s">
        <v>106</v>
      </c>
      <c r="B30" s="56" t="s">
        <v>107</v>
      </c>
      <c r="C30" s="84">
        <v>275629</v>
      </c>
      <c r="D30" s="84">
        <v>275629</v>
      </c>
      <c r="E30" s="84">
        <v>278641.49</v>
      </c>
      <c r="F30" s="84"/>
    </row>
    <row r="31" spans="1:6" x14ac:dyDescent="0.2">
      <c r="A31" s="55" t="s">
        <v>108</v>
      </c>
      <c r="B31" s="56" t="s">
        <v>109</v>
      </c>
      <c r="C31" s="84">
        <v>128078</v>
      </c>
      <c r="D31" s="84">
        <v>128078</v>
      </c>
      <c r="E31" s="84">
        <v>106293.13</v>
      </c>
      <c r="F31" s="84"/>
    </row>
    <row r="32" spans="1:6" x14ac:dyDescent="0.2">
      <c r="A32" s="55" t="s">
        <v>110</v>
      </c>
      <c r="B32" s="56" t="s">
        <v>111</v>
      </c>
      <c r="C32" s="84">
        <v>6636</v>
      </c>
      <c r="D32" s="84">
        <v>6636</v>
      </c>
      <c r="E32" s="84">
        <v>30944.63</v>
      </c>
      <c r="F32" s="84"/>
    </row>
    <row r="33" spans="1:6" x14ac:dyDescent="0.2">
      <c r="A33" s="55" t="s">
        <v>112</v>
      </c>
      <c r="B33" s="56" t="s">
        <v>113</v>
      </c>
      <c r="C33" s="84">
        <v>6649</v>
      </c>
      <c r="D33" s="84">
        <v>6649</v>
      </c>
      <c r="E33" s="84">
        <v>5924.82</v>
      </c>
      <c r="F33" s="84"/>
    </row>
    <row r="34" spans="1:6" x14ac:dyDescent="0.2">
      <c r="A34" s="55" t="s">
        <v>114</v>
      </c>
      <c r="B34" s="56" t="s">
        <v>115</v>
      </c>
      <c r="C34" s="84">
        <v>12256</v>
      </c>
      <c r="D34" s="84">
        <v>12256</v>
      </c>
      <c r="E34" s="84">
        <v>1855.66</v>
      </c>
      <c r="F34" s="84"/>
    </row>
    <row r="35" spans="1:6" x14ac:dyDescent="0.2">
      <c r="A35" s="53" t="s">
        <v>116</v>
      </c>
      <c r="B35" s="54" t="s">
        <v>117</v>
      </c>
      <c r="C35" s="83">
        <f>C36+C37+C38+C39+C40+C41+C42+C43</f>
        <v>308415</v>
      </c>
      <c r="D35" s="83">
        <f>D36+D37+D38+D39+D40+D41+D42+D43</f>
        <v>279415</v>
      </c>
      <c r="E35" s="83">
        <f>E36+E37+E38+E39+E40+E41+E42+E43</f>
        <v>278566.3</v>
      </c>
      <c r="F35" s="83">
        <f>(E35*100)/D35</f>
        <v>99.696258253851795</v>
      </c>
    </row>
    <row r="36" spans="1:6" x14ac:dyDescent="0.2">
      <c r="A36" s="55" t="s">
        <v>118</v>
      </c>
      <c r="B36" s="56" t="s">
        <v>119</v>
      </c>
      <c r="C36" s="84">
        <v>10618</v>
      </c>
      <c r="D36" s="84">
        <v>10618</v>
      </c>
      <c r="E36" s="84">
        <v>9388.58</v>
      </c>
      <c r="F36" s="84"/>
    </row>
    <row r="37" spans="1:6" x14ac:dyDescent="0.2">
      <c r="A37" s="55" t="s">
        <v>120</v>
      </c>
      <c r="B37" s="56" t="s">
        <v>121</v>
      </c>
      <c r="C37" s="84">
        <v>62199</v>
      </c>
      <c r="D37" s="84">
        <v>33199</v>
      </c>
      <c r="E37" s="84">
        <v>29622.69</v>
      </c>
      <c r="F37" s="84"/>
    </row>
    <row r="38" spans="1:6" x14ac:dyDescent="0.2">
      <c r="A38" s="55" t="s">
        <v>122</v>
      </c>
      <c r="B38" s="56" t="s">
        <v>123</v>
      </c>
      <c r="C38" s="84">
        <v>5973</v>
      </c>
      <c r="D38" s="84">
        <v>5973</v>
      </c>
      <c r="E38" s="84">
        <v>7064.29</v>
      </c>
      <c r="F38" s="84"/>
    </row>
    <row r="39" spans="1:6" x14ac:dyDescent="0.2">
      <c r="A39" s="55" t="s">
        <v>124</v>
      </c>
      <c r="B39" s="56" t="s">
        <v>125</v>
      </c>
      <c r="C39" s="84">
        <v>53089</v>
      </c>
      <c r="D39" s="84">
        <v>53089</v>
      </c>
      <c r="E39" s="84">
        <v>54722.65</v>
      </c>
      <c r="F39" s="84"/>
    </row>
    <row r="40" spans="1:6" x14ac:dyDescent="0.2">
      <c r="A40" s="55" t="s">
        <v>126</v>
      </c>
      <c r="B40" s="56" t="s">
        <v>127</v>
      </c>
      <c r="C40" s="84">
        <v>26545</v>
      </c>
      <c r="D40" s="84">
        <v>26545</v>
      </c>
      <c r="E40" s="84">
        <v>22553.61</v>
      </c>
      <c r="F40" s="84"/>
    </row>
    <row r="41" spans="1:6" x14ac:dyDescent="0.2">
      <c r="A41" s="55" t="s">
        <v>128</v>
      </c>
      <c r="B41" s="56" t="s">
        <v>129</v>
      </c>
      <c r="C41" s="84">
        <v>64817</v>
      </c>
      <c r="D41" s="84">
        <v>64817</v>
      </c>
      <c r="E41" s="84">
        <v>70652.19</v>
      </c>
      <c r="F41" s="84"/>
    </row>
    <row r="42" spans="1:6" x14ac:dyDescent="0.2">
      <c r="A42" s="55" t="s">
        <v>130</v>
      </c>
      <c r="B42" s="56" t="s">
        <v>131</v>
      </c>
      <c r="C42" s="84">
        <v>133</v>
      </c>
      <c r="D42" s="84">
        <v>133</v>
      </c>
      <c r="E42" s="84">
        <v>90</v>
      </c>
      <c r="F42" s="84"/>
    </row>
    <row r="43" spans="1:6" x14ac:dyDescent="0.2">
      <c r="A43" s="55" t="s">
        <v>132</v>
      </c>
      <c r="B43" s="56" t="s">
        <v>133</v>
      </c>
      <c r="C43" s="84">
        <v>85041</v>
      </c>
      <c r="D43" s="84">
        <v>85041</v>
      </c>
      <c r="E43" s="84">
        <v>84472.29</v>
      </c>
      <c r="F43" s="84"/>
    </row>
    <row r="44" spans="1:6" x14ac:dyDescent="0.2">
      <c r="A44" s="53" t="s">
        <v>134</v>
      </c>
      <c r="B44" s="54" t="s">
        <v>135</v>
      </c>
      <c r="C44" s="83">
        <f>C45+C46+C47+C48+C49</f>
        <v>10816</v>
      </c>
      <c r="D44" s="83">
        <f>D45+D46+D47+D48+D49</f>
        <v>10816</v>
      </c>
      <c r="E44" s="83">
        <f>E45+E46+E47+E48+E49</f>
        <v>16199.779999999999</v>
      </c>
      <c r="F44" s="83">
        <f>(E44*100)/D44</f>
        <v>149.7760724852071</v>
      </c>
    </row>
    <row r="45" spans="1:6" x14ac:dyDescent="0.2">
      <c r="A45" s="55" t="s">
        <v>136</v>
      </c>
      <c r="B45" s="56" t="s">
        <v>137</v>
      </c>
      <c r="C45" s="84">
        <v>5043</v>
      </c>
      <c r="D45" s="84">
        <v>5043</v>
      </c>
      <c r="E45" s="84">
        <v>9782.14</v>
      </c>
      <c r="F45" s="84"/>
    </row>
    <row r="46" spans="1:6" x14ac:dyDescent="0.2">
      <c r="A46" s="55" t="s">
        <v>138</v>
      </c>
      <c r="B46" s="56" t="s">
        <v>139</v>
      </c>
      <c r="C46" s="84">
        <v>2323</v>
      </c>
      <c r="D46" s="84">
        <v>2323</v>
      </c>
      <c r="E46" s="84">
        <v>2023.39</v>
      </c>
      <c r="F46" s="84"/>
    </row>
    <row r="47" spans="1:6" x14ac:dyDescent="0.2">
      <c r="A47" s="55" t="s">
        <v>140</v>
      </c>
      <c r="B47" s="56" t="s">
        <v>141</v>
      </c>
      <c r="C47" s="84">
        <v>796</v>
      </c>
      <c r="D47" s="84">
        <v>796</v>
      </c>
      <c r="E47" s="84">
        <v>582.26</v>
      </c>
      <c r="F47" s="84"/>
    </row>
    <row r="48" spans="1:6" x14ac:dyDescent="0.2">
      <c r="A48" s="55" t="s">
        <v>142</v>
      </c>
      <c r="B48" s="56" t="s">
        <v>143</v>
      </c>
      <c r="C48" s="84">
        <v>0</v>
      </c>
      <c r="D48" s="84">
        <v>0</v>
      </c>
      <c r="E48" s="84">
        <v>1695.15</v>
      </c>
      <c r="F48" s="84"/>
    </row>
    <row r="49" spans="1:6" x14ac:dyDescent="0.2">
      <c r="A49" s="55" t="s">
        <v>144</v>
      </c>
      <c r="B49" s="56" t="s">
        <v>135</v>
      </c>
      <c r="C49" s="84">
        <v>2654</v>
      </c>
      <c r="D49" s="84">
        <v>2654</v>
      </c>
      <c r="E49" s="84">
        <v>2116.84</v>
      </c>
      <c r="F49" s="84"/>
    </row>
    <row r="50" spans="1:6" x14ac:dyDescent="0.2">
      <c r="A50" s="51" t="s">
        <v>145</v>
      </c>
      <c r="B50" s="52" t="s">
        <v>146</v>
      </c>
      <c r="C50" s="82">
        <f>C51+C53</f>
        <v>1726</v>
      </c>
      <c r="D50" s="82">
        <f>D51+D53</f>
        <v>1511</v>
      </c>
      <c r="E50" s="82">
        <f>E51+E53</f>
        <v>944.14</v>
      </c>
      <c r="F50" s="81">
        <f>(E50*100)/D50</f>
        <v>62.484447385837193</v>
      </c>
    </row>
    <row r="51" spans="1:6" x14ac:dyDescent="0.2">
      <c r="A51" s="53" t="s">
        <v>147</v>
      </c>
      <c r="B51" s="54" t="s">
        <v>148</v>
      </c>
      <c r="C51" s="83">
        <f>C52</f>
        <v>664</v>
      </c>
      <c r="D51" s="83">
        <f>D52</f>
        <v>664</v>
      </c>
      <c r="E51" s="83">
        <f>E52</f>
        <v>0</v>
      </c>
      <c r="F51" s="83">
        <f>(E51*100)/D51</f>
        <v>0</v>
      </c>
    </row>
    <row r="52" spans="1:6" ht="25.5" x14ac:dyDescent="0.2">
      <c r="A52" s="55" t="s">
        <v>149</v>
      </c>
      <c r="B52" s="56" t="s">
        <v>150</v>
      </c>
      <c r="C52" s="84">
        <v>664</v>
      </c>
      <c r="D52" s="84">
        <v>664</v>
      </c>
      <c r="E52" s="84">
        <v>0</v>
      </c>
      <c r="F52" s="84"/>
    </row>
    <row r="53" spans="1:6" x14ac:dyDescent="0.2">
      <c r="A53" s="53" t="s">
        <v>151</v>
      </c>
      <c r="B53" s="54" t="s">
        <v>152</v>
      </c>
      <c r="C53" s="83">
        <f>C54</f>
        <v>1062</v>
      </c>
      <c r="D53" s="83">
        <f>D54</f>
        <v>847</v>
      </c>
      <c r="E53" s="83">
        <f>E54</f>
        <v>944.14</v>
      </c>
      <c r="F53" s="83">
        <f>(E53*100)/D53</f>
        <v>111.46871310507674</v>
      </c>
    </row>
    <row r="54" spans="1:6" x14ac:dyDescent="0.2">
      <c r="A54" s="55" t="s">
        <v>153</v>
      </c>
      <c r="B54" s="56" t="s">
        <v>154</v>
      </c>
      <c r="C54" s="84">
        <v>1062</v>
      </c>
      <c r="D54" s="84">
        <v>847</v>
      </c>
      <c r="E54" s="84">
        <v>944.14</v>
      </c>
      <c r="F54" s="84"/>
    </row>
    <row r="55" spans="1:6" x14ac:dyDescent="0.2">
      <c r="A55" s="49" t="s">
        <v>155</v>
      </c>
      <c r="B55" s="50" t="s">
        <v>156</v>
      </c>
      <c r="C55" s="80">
        <f>C56+C65</f>
        <v>111291</v>
      </c>
      <c r="D55" s="80">
        <f>D56+D65</f>
        <v>81779</v>
      </c>
      <c r="E55" s="80">
        <f>E56+E65</f>
        <v>80760.509999999995</v>
      </c>
      <c r="F55" s="81">
        <f>(E55*100)/D55</f>
        <v>98.75458247227283</v>
      </c>
    </row>
    <row r="56" spans="1:6" x14ac:dyDescent="0.2">
      <c r="A56" s="51" t="s">
        <v>157</v>
      </c>
      <c r="B56" s="52" t="s">
        <v>158</v>
      </c>
      <c r="C56" s="82">
        <f>C57+C63</f>
        <v>35570</v>
      </c>
      <c r="D56" s="82">
        <f>D57+D63</f>
        <v>2998</v>
      </c>
      <c r="E56" s="82">
        <f>E57+E63</f>
        <v>1980.14</v>
      </c>
      <c r="F56" s="81">
        <f>(E56*100)/D56</f>
        <v>66.048699132755175</v>
      </c>
    </row>
    <row r="57" spans="1:6" x14ac:dyDescent="0.2">
      <c r="A57" s="53" t="s">
        <v>159</v>
      </c>
      <c r="B57" s="54" t="s">
        <v>160</v>
      </c>
      <c r="C57" s="83">
        <f>C58+C59+C60+C61+C62</f>
        <v>22298</v>
      </c>
      <c r="D57" s="83">
        <f>D58+D59+D60+D61+D62</f>
        <v>2998</v>
      </c>
      <c r="E57" s="83">
        <f>E58+E59+E60+E61+E62</f>
        <v>1980.14</v>
      </c>
      <c r="F57" s="83">
        <f>(E57*100)/D57</f>
        <v>66.048699132755175</v>
      </c>
    </row>
    <row r="58" spans="1:6" x14ac:dyDescent="0.2">
      <c r="A58" s="55" t="s">
        <v>161</v>
      </c>
      <c r="B58" s="56" t="s">
        <v>162</v>
      </c>
      <c r="C58" s="84">
        <v>1327</v>
      </c>
      <c r="D58" s="84">
        <v>627</v>
      </c>
      <c r="E58" s="84">
        <v>497.55</v>
      </c>
      <c r="F58" s="84"/>
    </row>
    <row r="59" spans="1:6" x14ac:dyDescent="0.2">
      <c r="A59" s="55" t="s">
        <v>163</v>
      </c>
      <c r="B59" s="56" t="s">
        <v>164</v>
      </c>
      <c r="C59" s="84">
        <v>664</v>
      </c>
      <c r="D59" s="84">
        <v>664</v>
      </c>
      <c r="E59" s="84">
        <v>0</v>
      </c>
      <c r="F59" s="84"/>
    </row>
    <row r="60" spans="1:6" x14ac:dyDescent="0.2">
      <c r="A60" s="55" t="s">
        <v>165</v>
      </c>
      <c r="B60" s="56" t="s">
        <v>166</v>
      </c>
      <c r="C60" s="84">
        <v>19245</v>
      </c>
      <c r="D60" s="84">
        <v>645</v>
      </c>
      <c r="E60" s="84">
        <v>632.33000000000004</v>
      </c>
      <c r="F60" s="84"/>
    </row>
    <row r="61" spans="1:6" x14ac:dyDescent="0.2">
      <c r="A61" s="55" t="s">
        <v>167</v>
      </c>
      <c r="B61" s="56" t="s">
        <v>168</v>
      </c>
      <c r="C61" s="84">
        <v>1062</v>
      </c>
      <c r="D61" s="84">
        <v>1062</v>
      </c>
      <c r="E61" s="84">
        <v>0</v>
      </c>
      <c r="F61" s="84"/>
    </row>
    <row r="62" spans="1:6" x14ac:dyDescent="0.2">
      <c r="A62" s="55" t="s">
        <v>169</v>
      </c>
      <c r="B62" s="56" t="s">
        <v>170</v>
      </c>
      <c r="C62" s="84">
        <v>0</v>
      </c>
      <c r="D62" s="84">
        <v>0</v>
      </c>
      <c r="E62" s="84">
        <v>850.26</v>
      </c>
      <c r="F62" s="84"/>
    </row>
    <row r="63" spans="1:6" x14ac:dyDescent="0.2">
      <c r="A63" s="53" t="s">
        <v>171</v>
      </c>
      <c r="B63" s="54" t="s">
        <v>172</v>
      </c>
      <c r="C63" s="83">
        <f>C64</f>
        <v>13272</v>
      </c>
      <c r="D63" s="83">
        <f>D64</f>
        <v>0</v>
      </c>
      <c r="E63" s="83">
        <f>E64</f>
        <v>0</v>
      </c>
      <c r="F63" s="83" t="e">
        <f>(E63*100)/D63</f>
        <v>#DIV/0!</v>
      </c>
    </row>
    <row r="64" spans="1:6" x14ac:dyDescent="0.2">
      <c r="A64" s="55" t="s">
        <v>173</v>
      </c>
      <c r="B64" s="56" t="s">
        <v>174</v>
      </c>
      <c r="C64" s="84">
        <v>13272</v>
      </c>
      <c r="D64" s="84">
        <v>0</v>
      </c>
      <c r="E64" s="84">
        <v>0</v>
      </c>
      <c r="F64" s="84"/>
    </row>
    <row r="65" spans="1:6" x14ac:dyDescent="0.2">
      <c r="A65" s="51" t="s">
        <v>175</v>
      </c>
      <c r="B65" s="52" t="s">
        <v>176</v>
      </c>
      <c r="C65" s="82">
        <f t="shared" ref="C65:E66" si="0">C66</f>
        <v>75721</v>
      </c>
      <c r="D65" s="82">
        <f t="shared" si="0"/>
        <v>78781</v>
      </c>
      <c r="E65" s="82">
        <f t="shared" si="0"/>
        <v>78780.37</v>
      </c>
      <c r="F65" s="81">
        <f>(E65*100)/D65</f>
        <v>99.99920031479671</v>
      </c>
    </row>
    <row r="66" spans="1:6" ht="25.5" x14ac:dyDescent="0.2">
      <c r="A66" s="53" t="s">
        <v>177</v>
      </c>
      <c r="B66" s="54" t="s">
        <v>178</v>
      </c>
      <c r="C66" s="83">
        <f t="shared" si="0"/>
        <v>75721</v>
      </c>
      <c r="D66" s="83">
        <f t="shared" si="0"/>
        <v>78781</v>
      </c>
      <c r="E66" s="83">
        <f t="shared" si="0"/>
        <v>78780.37</v>
      </c>
      <c r="F66" s="83">
        <f>(E66*100)/D66</f>
        <v>99.99920031479671</v>
      </c>
    </row>
    <row r="67" spans="1:6" x14ac:dyDescent="0.2">
      <c r="A67" s="55" t="s">
        <v>179</v>
      </c>
      <c r="B67" s="56" t="s">
        <v>178</v>
      </c>
      <c r="C67" s="84">
        <v>75721</v>
      </c>
      <c r="D67" s="84">
        <v>78781</v>
      </c>
      <c r="E67" s="84">
        <v>78780.37</v>
      </c>
      <c r="F67" s="84"/>
    </row>
    <row r="68" spans="1:6" x14ac:dyDescent="0.2">
      <c r="A68" s="49" t="s">
        <v>55</v>
      </c>
      <c r="B68" s="50" t="s">
        <v>56</v>
      </c>
      <c r="C68" s="80">
        <f t="shared" ref="C68:E69" si="1">C69</f>
        <v>4892800</v>
      </c>
      <c r="D68" s="80">
        <f t="shared" si="1"/>
        <v>4644009</v>
      </c>
      <c r="E68" s="80">
        <f t="shared" si="1"/>
        <v>4565422.01</v>
      </c>
      <c r="F68" s="81">
        <f>(E68*100)/D68</f>
        <v>98.307776965979173</v>
      </c>
    </row>
    <row r="69" spans="1:6" x14ac:dyDescent="0.2">
      <c r="A69" s="51" t="s">
        <v>63</v>
      </c>
      <c r="B69" s="52" t="s">
        <v>64</v>
      </c>
      <c r="C69" s="82">
        <f t="shared" si="1"/>
        <v>4892800</v>
      </c>
      <c r="D69" s="82">
        <f t="shared" si="1"/>
        <v>4644009</v>
      </c>
      <c r="E69" s="82">
        <f t="shared" si="1"/>
        <v>4565422.01</v>
      </c>
      <c r="F69" s="81">
        <f>(E69*100)/D69</f>
        <v>98.307776965979173</v>
      </c>
    </row>
    <row r="70" spans="1:6" ht="25.5" x14ac:dyDescent="0.2">
      <c r="A70" s="53" t="s">
        <v>65</v>
      </c>
      <c r="B70" s="54" t="s">
        <v>66</v>
      </c>
      <c r="C70" s="83">
        <f>C71+C72</f>
        <v>4892800</v>
      </c>
      <c r="D70" s="83">
        <f>D71+D72</f>
        <v>4644009</v>
      </c>
      <c r="E70" s="83">
        <f>E71+E72</f>
        <v>4565422.01</v>
      </c>
      <c r="F70" s="83">
        <f>(E70*100)/D70</f>
        <v>98.307776965979173</v>
      </c>
    </row>
    <row r="71" spans="1:6" x14ac:dyDescent="0.2">
      <c r="A71" s="55" t="s">
        <v>67</v>
      </c>
      <c r="B71" s="56" t="s">
        <v>68</v>
      </c>
      <c r="C71" s="84">
        <v>4781509</v>
      </c>
      <c r="D71" s="84">
        <v>4562230</v>
      </c>
      <c r="E71" s="84">
        <v>4484661.5</v>
      </c>
      <c r="F71" s="84"/>
    </row>
    <row r="72" spans="1:6" ht="25.5" x14ac:dyDescent="0.2">
      <c r="A72" s="55" t="s">
        <v>69</v>
      </c>
      <c r="B72" s="56" t="s">
        <v>70</v>
      </c>
      <c r="C72" s="84">
        <v>111291</v>
      </c>
      <c r="D72" s="84">
        <v>81779</v>
      </c>
      <c r="E72" s="84">
        <v>80760.509999999995</v>
      </c>
      <c r="F72" s="84"/>
    </row>
    <row r="73" spans="1:6" ht="38.25" x14ac:dyDescent="0.2">
      <c r="A73" s="47" t="s">
        <v>195</v>
      </c>
      <c r="B73" s="47" t="s">
        <v>196</v>
      </c>
      <c r="C73" s="47" t="s">
        <v>47</v>
      </c>
      <c r="D73" s="47" t="s">
        <v>191</v>
      </c>
      <c r="E73" s="47" t="s">
        <v>192</v>
      </c>
      <c r="F73" s="47" t="s">
        <v>193</v>
      </c>
    </row>
    <row r="74" spans="1:6" x14ac:dyDescent="0.2">
      <c r="A74" s="48" t="s">
        <v>73</v>
      </c>
      <c r="B74" s="48" t="s">
        <v>197</v>
      </c>
      <c r="C74" s="78">
        <f>C75+C79</f>
        <v>3053</v>
      </c>
      <c r="D74" s="78">
        <f>D75+D79</f>
        <v>3053</v>
      </c>
      <c r="E74" s="78">
        <f>E75+E79</f>
        <v>926.36</v>
      </c>
      <c r="F74" s="79">
        <f>(E74*100)/D74</f>
        <v>30.342613822469701</v>
      </c>
    </row>
    <row r="75" spans="1:6" x14ac:dyDescent="0.2">
      <c r="A75" s="49" t="s">
        <v>71</v>
      </c>
      <c r="B75" s="50" t="s">
        <v>72</v>
      </c>
      <c r="C75" s="80">
        <f t="shared" ref="C75:E77" si="2">C76</f>
        <v>3053</v>
      </c>
      <c r="D75" s="80">
        <f t="shared" si="2"/>
        <v>3053</v>
      </c>
      <c r="E75" s="80">
        <f t="shared" si="2"/>
        <v>0</v>
      </c>
      <c r="F75" s="81">
        <f>(E75*100)/D75</f>
        <v>0</v>
      </c>
    </row>
    <row r="76" spans="1:6" x14ac:dyDescent="0.2">
      <c r="A76" s="51" t="s">
        <v>92</v>
      </c>
      <c r="B76" s="52" t="s">
        <v>93</v>
      </c>
      <c r="C76" s="82">
        <f t="shared" si="2"/>
        <v>3053</v>
      </c>
      <c r="D76" s="82">
        <f t="shared" si="2"/>
        <v>3053</v>
      </c>
      <c r="E76" s="82">
        <f t="shared" si="2"/>
        <v>0</v>
      </c>
      <c r="F76" s="81">
        <f>(E76*100)/D76</f>
        <v>0</v>
      </c>
    </row>
    <row r="77" spans="1:6" x14ac:dyDescent="0.2">
      <c r="A77" s="53" t="s">
        <v>102</v>
      </c>
      <c r="B77" s="54" t="s">
        <v>103</v>
      </c>
      <c r="C77" s="83">
        <f t="shared" si="2"/>
        <v>3053</v>
      </c>
      <c r="D77" s="83">
        <f t="shared" si="2"/>
        <v>3053</v>
      </c>
      <c r="E77" s="83">
        <f t="shared" si="2"/>
        <v>0</v>
      </c>
      <c r="F77" s="83">
        <f>(E77*100)/D77</f>
        <v>0</v>
      </c>
    </row>
    <row r="78" spans="1:6" x14ac:dyDescent="0.2">
      <c r="A78" s="55" t="s">
        <v>106</v>
      </c>
      <c r="B78" s="56" t="s">
        <v>107</v>
      </c>
      <c r="C78" s="84">
        <v>3053</v>
      </c>
      <c r="D78" s="84">
        <v>3053</v>
      </c>
      <c r="E78" s="84">
        <v>0</v>
      </c>
      <c r="F78" s="84"/>
    </row>
    <row r="79" spans="1:6" x14ac:dyDescent="0.2">
      <c r="A79" s="49" t="s">
        <v>155</v>
      </c>
      <c r="B79" s="50" t="s">
        <v>156</v>
      </c>
      <c r="C79" s="80">
        <f t="shared" ref="C79:E81" si="3">C80</f>
        <v>0</v>
      </c>
      <c r="D79" s="80">
        <f t="shared" si="3"/>
        <v>0</v>
      </c>
      <c r="E79" s="80">
        <f t="shared" si="3"/>
        <v>926.36</v>
      </c>
      <c r="F79" s="81" t="e">
        <f>(E79*100)/D79</f>
        <v>#DIV/0!</v>
      </c>
    </row>
    <row r="80" spans="1:6" x14ac:dyDescent="0.2">
      <c r="A80" s="51" t="s">
        <v>175</v>
      </c>
      <c r="B80" s="52" t="s">
        <v>176</v>
      </c>
      <c r="C80" s="82">
        <f t="shared" si="3"/>
        <v>0</v>
      </c>
      <c r="D80" s="82">
        <f t="shared" si="3"/>
        <v>0</v>
      </c>
      <c r="E80" s="82">
        <f t="shared" si="3"/>
        <v>926.36</v>
      </c>
      <c r="F80" s="81" t="e">
        <f>(E80*100)/D80</f>
        <v>#DIV/0!</v>
      </c>
    </row>
    <row r="81" spans="1:6" ht="25.5" x14ac:dyDescent="0.2">
      <c r="A81" s="53" t="s">
        <v>177</v>
      </c>
      <c r="B81" s="54" t="s">
        <v>178</v>
      </c>
      <c r="C81" s="83">
        <f t="shared" si="3"/>
        <v>0</v>
      </c>
      <c r="D81" s="83">
        <f t="shared" si="3"/>
        <v>0</v>
      </c>
      <c r="E81" s="83">
        <f t="shared" si="3"/>
        <v>926.36</v>
      </c>
      <c r="F81" s="83" t="e">
        <f>(E81*100)/D81</f>
        <v>#DIV/0!</v>
      </c>
    </row>
    <row r="82" spans="1:6" x14ac:dyDescent="0.2">
      <c r="A82" s="55" t="s">
        <v>179</v>
      </c>
      <c r="B82" s="56" t="s">
        <v>178</v>
      </c>
      <c r="C82" s="84">
        <v>0</v>
      </c>
      <c r="D82" s="84">
        <v>0</v>
      </c>
      <c r="E82" s="84">
        <v>926.36</v>
      </c>
      <c r="F82" s="84"/>
    </row>
    <row r="83" spans="1:6" x14ac:dyDescent="0.2">
      <c r="A83" s="49" t="s">
        <v>55</v>
      </c>
      <c r="B83" s="50" t="s">
        <v>56</v>
      </c>
      <c r="C83" s="80">
        <f t="shared" ref="C83:E85" si="4">C84</f>
        <v>4359.7299999999996</v>
      </c>
      <c r="D83" s="80">
        <f t="shared" si="4"/>
        <v>2883.93</v>
      </c>
      <c r="E83" s="80">
        <f t="shared" si="4"/>
        <v>2883.93</v>
      </c>
      <c r="F83" s="81">
        <f>(E83*100)/D83</f>
        <v>100</v>
      </c>
    </row>
    <row r="84" spans="1:6" x14ac:dyDescent="0.2">
      <c r="A84" s="51" t="s">
        <v>57</v>
      </c>
      <c r="B84" s="52" t="s">
        <v>58</v>
      </c>
      <c r="C84" s="82">
        <f t="shared" si="4"/>
        <v>4359.7299999999996</v>
      </c>
      <c r="D84" s="82">
        <f t="shared" si="4"/>
        <v>2883.93</v>
      </c>
      <c r="E84" s="82">
        <f t="shared" si="4"/>
        <v>2883.93</v>
      </c>
      <c r="F84" s="81">
        <f>(E84*100)/D84</f>
        <v>100</v>
      </c>
    </row>
    <row r="85" spans="1:6" x14ac:dyDescent="0.2">
      <c r="A85" s="53" t="s">
        <v>59</v>
      </c>
      <c r="B85" s="54" t="s">
        <v>60</v>
      </c>
      <c r="C85" s="83">
        <f t="shared" si="4"/>
        <v>4359.7299999999996</v>
      </c>
      <c r="D85" s="83">
        <f t="shared" si="4"/>
        <v>2883.93</v>
      </c>
      <c r="E85" s="83">
        <f t="shared" si="4"/>
        <v>2883.93</v>
      </c>
      <c r="F85" s="83">
        <f>(E85*100)/D85</f>
        <v>100</v>
      </c>
    </row>
    <row r="86" spans="1:6" x14ac:dyDescent="0.2">
      <c r="A86" s="55" t="s">
        <v>61</v>
      </c>
      <c r="B86" s="56" t="s">
        <v>62</v>
      </c>
      <c r="C86" s="84">
        <v>4359.7299999999996</v>
      </c>
      <c r="D86" s="84">
        <v>2883.93</v>
      </c>
      <c r="E86" s="84">
        <v>2883.93</v>
      </c>
      <c r="F86" s="84"/>
    </row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40"/>
      <c r="B1264" s="40"/>
      <c r="C1264" s="40"/>
    </row>
    <row r="1265" spans="1:3" x14ac:dyDescent="0.2">
      <c r="A1265" s="40"/>
      <c r="B1265" s="40"/>
      <c r="C1265" s="40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Marjana Pušeljić</cp:lastModifiedBy>
  <cp:lastPrinted>2024-04-08T15:50:05Z</cp:lastPrinted>
  <dcterms:created xsi:type="dcterms:W3CDTF">2022-08-12T12:51:27Z</dcterms:created>
  <dcterms:modified xsi:type="dcterms:W3CDTF">2024-04-08T16:10:36Z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